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E:\Historisk materiale\GAS\Gaslager arkiv\AUKTIONER\11-01-2022 Loaning (inverse)\"/>
    </mc:Choice>
  </mc:AlternateContent>
  <xr:revisionPtr revIDLastSave="0" documentId="13_ncr:1_{223C68C0-78A1-4A1C-B4AC-AAF2E38F6FB0}" xr6:coauthVersionLast="47" xr6:coauthVersionMax="47" xr10:uidLastSave="{00000000-0000-0000-0000-000000000000}"/>
  <bookViews>
    <workbookView xWindow="-120" yWindow="-120" windowWidth="38640" windowHeight="21240" xr2:uid="{00000000-000D-0000-FFFF-FFFF00000000}"/>
  </bookViews>
  <sheets>
    <sheet name="Bid sheet" sheetId="1" r:id="rId1"/>
    <sheet name="Exampl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4" l="1"/>
  <c r="J12" i="4"/>
  <c r="J11" i="4"/>
  <c r="J10" i="4"/>
  <c r="J32" i="4"/>
  <c r="K32" i="4" s="1"/>
  <c r="I29" i="4"/>
  <c r="H29" i="4"/>
  <c r="J29" i="4" s="1"/>
  <c r="J28" i="4"/>
  <c r="I28" i="4"/>
  <c r="H28" i="4"/>
  <c r="J27" i="4"/>
  <c r="I27" i="4"/>
  <c r="H27" i="4"/>
  <c r="I26" i="4"/>
  <c r="H26" i="4"/>
  <c r="J26" i="4" s="1"/>
  <c r="I25" i="4"/>
  <c r="H25" i="4"/>
  <c r="J25" i="4" s="1"/>
  <c r="J24" i="4"/>
  <c r="I24" i="4"/>
  <c r="H24" i="4"/>
  <c r="I23" i="4"/>
  <c r="H23" i="4"/>
  <c r="J23" i="4" s="1"/>
  <c r="I22" i="4"/>
  <c r="H22" i="4"/>
  <c r="J22" i="4" s="1"/>
  <c r="I21" i="4"/>
  <c r="H21" i="4"/>
  <c r="J21" i="4" s="1"/>
  <c r="J20" i="4"/>
  <c r="I20" i="4"/>
  <c r="H20" i="4"/>
  <c r="J19" i="4"/>
  <c r="I19" i="4"/>
  <c r="H19" i="4"/>
  <c r="I18" i="4"/>
  <c r="H18" i="4"/>
  <c r="J18" i="4" s="1"/>
  <c r="I17" i="4"/>
  <c r="H17" i="4"/>
  <c r="J17" i="4" s="1"/>
  <c r="J16" i="4"/>
  <c r="I16" i="4"/>
  <c r="H16" i="4"/>
  <c r="J15" i="4"/>
  <c r="I15" i="4"/>
  <c r="H15" i="4"/>
  <c r="I14" i="4"/>
  <c r="H14" i="4"/>
  <c r="J14" i="4" s="1"/>
  <c r="I13" i="4"/>
  <c r="H13" i="4"/>
  <c r="I12" i="4"/>
  <c r="H12" i="4"/>
  <c r="I11" i="4"/>
  <c r="H11" i="4"/>
  <c r="I10" i="4"/>
  <c r="H10" i="4"/>
  <c r="H10" i="1"/>
  <c r="D29" i="4"/>
  <c r="D28" i="4"/>
  <c r="D27" i="4"/>
  <c r="D26" i="4"/>
  <c r="D25" i="4"/>
  <c r="D24" i="4"/>
  <c r="D23" i="4"/>
  <c r="D22" i="4"/>
  <c r="D21" i="4"/>
  <c r="D20" i="4"/>
  <c r="D19" i="4"/>
  <c r="D18" i="4"/>
  <c r="D17" i="4"/>
  <c r="D16" i="4"/>
  <c r="D15" i="4"/>
  <c r="D14" i="4"/>
  <c r="D13" i="4"/>
  <c r="D12" i="4"/>
  <c r="D11" i="4"/>
  <c r="D10" i="4"/>
  <c r="J13" i="1"/>
  <c r="J14" i="1"/>
  <c r="J16" i="1"/>
  <c r="J17" i="1"/>
  <c r="J18" i="1"/>
  <c r="J19" i="1"/>
  <c r="J20" i="1"/>
  <c r="J21" i="1"/>
  <c r="J22" i="1"/>
  <c r="J23" i="1"/>
  <c r="J24" i="1"/>
  <c r="J25" i="1"/>
  <c r="J26" i="1"/>
  <c r="J27" i="1"/>
  <c r="J28" i="1"/>
  <c r="J29" i="1"/>
  <c r="I29" i="1"/>
  <c r="I28" i="1"/>
  <c r="I27" i="1"/>
  <c r="I26" i="1"/>
  <c r="I25" i="1"/>
  <c r="I24" i="1"/>
  <c r="I23" i="1"/>
  <c r="I22" i="1"/>
  <c r="I21" i="1"/>
  <c r="I20" i="1"/>
  <c r="I19" i="1"/>
  <c r="I18" i="1"/>
  <c r="I17" i="1"/>
  <c r="I16" i="1"/>
  <c r="I15" i="1"/>
  <c r="I14" i="1"/>
  <c r="I13" i="1"/>
  <c r="I12" i="1"/>
  <c r="I11" i="1"/>
  <c r="I10" i="1"/>
  <c r="J32" i="1" l="1"/>
  <c r="K32" i="1" s="1"/>
  <c r="J10" i="1"/>
  <c r="H12" i="1" l="1"/>
  <c r="J12" i="1" s="1"/>
  <c r="H13" i="1"/>
  <c r="H14" i="1"/>
  <c r="H15" i="1"/>
  <c r="J15" i="1" s="1"/>
  <c r="H16" i="1"/>
  <c r="H17" i="1"/>
  <c r="H18" i="1"/>
  <c r="H19" i="1"/>
  <c r="H20" i="1"/>
  <c r="H21" i="1"/>
  <c r="H22" i="1"/>
  <c r="H23" i="1"/>
  <c r="H24" i="1"/>
  <c r="H25" i="1"/>
  <c r="H26" i="1"/>
  <c r="H27" i="1"/>
  <c r="H28" i="1"/>
  <c r="H29" i="1"/>
  <c r="H11" i="1"/>
  <c r="J11" i="1" s="1"/>
  <c r="D11" i="1" l="1"/>
  <c r="D12" i="1"/>
  <c r="D13" i="1"/>
  <c r="D14" i="1"/>
  <c r="D15" i="1"/>
  <c r="D16" i="1"/>
  <c r="D17" i="1"/>
  <c r="D18" i="1"/>
  <c r="D19" i="1"/>
  <c r="D20" i="1"/>
  <c r="D21" i="1"/>
  <c r="D22" i="1"/>
  <c r="D23" i="1"/>
  <c r="D24" i="1"/>
  <c r="D25" i="1"/>
  <c r="D26" i="1"/>
  <c r="D27" i="1"/>
  <c r="D28" i="1"/>
  <c r="D29" i="1"/>
  <c r="D10" i="1"/>
</calcChain>
</file>

<file path=xl/sharedStrings.xml><?xml version="1.0" encoding="utf-8"?>
<sst xmlns="http://schemas.openxmlformats.org/spreadsheetml/2006/main" count="65" uniqueCount="34">
  <si>
    <t>Company name</t>
  </si>
  <si>
    <t>Contact</t>
  </si>
  <si>
    <t>Bid number</t>
  </si>
  <si>
    <t>Customer</t>
  </si>
  <si>
    <t>Volume</t>
  </si>
  <si>
    <t>Energicia</t>
  </si>
  <si>
    <t>Contact person</t>
  </si>
  <si>
    <t>Volume[MWh]</t>
  </si>
  <si>
    <t>Injection</t>
  </si>
  <si>
    <t>Withdrawal</t>
  </si>
  <si>
    <t xml:space="preserve">SBU </t>
  </si>
  <si>
    <t>+45 30 67 47 27</t>
  </si>
  <si>
    <t>Emil Karlsson</t>
  </si>
  <si>
    <t>Fill bid</t>
  </si>
  <si>
    <t>"Fixed" or "fill bid"</t>
  </si>
  <si>
    <t>Total volume [MWh]</t>
  </si>
  <si>
    <t xml:space="preserve">SBUs </t>
  </si>
  <si>
    <t>MWh</t>
  </si>
  <si>
    <t>MW</t>
  </si>
  <si>
    <t>90/90</t>
  </si>
  <si>
    <t>price [€/MWh/Product Period]</t>
  </si>
  <si>
    <t xml:space="preserve">Max capacities </t>
  </si>
  <si>
    <t>price [€/MWh]</t>
  </si>
  <si>
    <t xml:space="preserve">Total volume bid </t>
  </si>
  <si>
    <t>SECURITY for GAS LOAN</t>
  </si>
  <si>
    <t>Name</t>
  </si>
  <si>
    <t>Phone number</t>
  </si>
  <si>
    <t>300,000 MWh</t>
  </si>
  <si>
    <t xml:space="preserve"># Days for Injection/Withdrawal </t>
  </si>
  <si>
    <t>Total price  [€/Storage Period]</t>
  </si>
  <si>
    <t>Bid [€/Storage Period]</t>
  </si>
  <si>
    <t>Total SUCURITY REQUIRED  [€]</t>
  </si>
  <si>
    <t>INVERSE STORAGE PRODUCT</t>
  </si>
  <si>
    <t>Your current credit limit must be sufficient to cover a security of 35€ for each MWh you bid in the inverse storage auction. During the Delivery Period from 1-Oct-2022 to 1-Oct-2023, the credit limit will be recalculated on an ongoing basis. cf. clause 4 b) in APPENDIX II of the Auction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</si>
</sst>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 #,##0_ ;_ * \-#,##0_ ;_ * &quot;-&quot;??_ ;_ @_ "/>
    <numFmt numFmtId="166" formatCode="#,##0\ &quot;MWh&quot;"/>
    <numFmt numFmtId="167" formatCode="#,##0\ &quot; €/SY&quot;"/>
    <numFmt numFmtId="168" formatCode="0.0000\ &quot;kWh/h&quot;"/>
    <numFmt numFmtId="169" formatCode="0\ &quot; days&quot;"/>
    <numFmt numFmtId="170" formatCode="#,##0.00_ ;\-#,##0.00\ "/>
    <numFmt numFmtId="171" formatCode="#,##0\ &quot; €/Storage Period&quot;"/>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rgb="FFFDEA71"/>
      <name val="Calibri"/>
      <family val="2"/>
      <scheme val="minor"/>
    </font>
    <font>
      <b/>
      <sz val="11"/>
      <color rgb="FF000000"/>
      <name val="Calibri"/>
      <family val="2"/>
    </font>
    <font>
      <sz val="11"/>
      <color theme="1"/>
      <name val="Calibri"/>
      <family val="2"/>
    </font>
    <font>
      <sz val="11"/>
      <color theme="0" tint="-0.499984740745262"/>
      <name val="Calibri"/>
      <family val="2"/>
      <scheme val="minor"/>
    </font>
    <font>
      <b/>
      <sz val="11"/>
      <color rgb="FF415171"/>
      <name val="Calibri"/>
      <family val="2"/>
      <scheme val="minor"/>
    </font>
    <font>
      <sz val="11"/>
      <color rgb="FF41517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9C5BD"/>
        <bgColor indexed="64"/>
      </patternFill>
    </fill>
    <fill>
      <patternFill patternType="solid">
        <fgColor rgb="FFFDEA71"/>
        <bgColor indexed="64"/>
      </patternFill>
    </fill>
    <fill>
      <patternFill patternType="solid">
        <fgColor rgb="FF415171"/>
        <bgColor indexed="64"/>
      </patternFill>
    </fill>
  </fills>
  <borders count="2">
    <border>
      <left/>
      <right/>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37">
    <xf numFmtId="0" fontId="0" fillId="0" borderId="0" xfId="0"/>
    <xf numFmtId="0" fontId="0" fillId="2" borderId="0" xfId="0" applyFill="1"/>
    <xf numFmtId="0" fontId="2" fillId="2" borderId="0" xfId="0" applyFont="1" applyFill="1"/>
    <xf numFmtId="0" fontId="5" fillId="2" borderId="0" xfId="0" applyFont="1" applyFill="1"/>
    <xf numFmtId="0" fontId="0" fillId="0" borderId="0" xfId="0" applyFill="1"/>
    <xf numFmtId="0" fontId="6" fillId="0" borderId="0" xfId="0" applyFont="1" applyFill="1" applyBorder="1"/>
    <xf numFmtId="0" fontId="6" fillId="0" borderId="0" xfId="0" applyFont="1" applyFill="1" applyBorder="1" applyAlignment="1">
      <alignment horizontal="right"/>
    </xf>
    <xf numFmtId="0" fontId="7" fillId="0" borderId="0" xfId="0" applyFont="1" applyFill="1" applyBorder="1"/>
    <xf numFmtId="166" fontId="7" fillId="0" borderId="0" xfId="0" applyNumberFormat="1" applyFont="1" applyFill="1" applyBorder="1"/>
    <xf numFmtId="168" fontId="7" fillId="0" borderId="0" xfId="0" applyNumberFormat="1" applyFont="1" applyFill="1" applyBorder="1"/>
    <xf numFmtId="169" fontId="7" fillId="0" borderId="0" xfId="0" applyNumberFormat="1" applyFont="1" applyFill="1" applyBorder="1"/>
    <xf numFmtId="0" fontId="3" fillId="0" borderId="0" xfId="0" applyFont="1" applyFill="1" applyAlignment="1">
      <alignment horizontal="right"/>
    </xf>
    <xf numFmtId="0" fontId="4" fillId="5" borderId="0" xfId="0" applyFont="1" applyFill="1"/>
    <xf numFmtId="165" fontId="0" fillId="4" borderId="0" xfId="1" applyNumberFormat="1" applyFont="1" applyFill="1" applyProtection="1">
      <protection locked="0"/>
    </xf>
    <xf numFmtId="0" fontId="0" fillId="3" borderId="0" xfId="0" applyFill="1"/>
    <xf numFmtId="165" fontId="0" fillId="2" borderId="0" xfId="0" applyNumberFormat="1" applyFill="1"/>
    <xf numFmtId="165" fontId="8" fillId="4" borderId="0" xfId="1" applyNumberFormat="1" applyFont="1" applyFill="1" applyProtection="1">
      <protection locked="0"/>
    </xf>
    <xf numFmtId="49" fontId="8" fillId="4" borderId="0" xfId="1" applyNumberFormat="1" applyFont="1" applyFill="1" applyProtection="1">
      <protection locked="0"/>
    </xf>
    <xf numFmtId="0" fontId="8" fillId="2" borderId="0" xfId="0" applyFont="1" applyFill="1"/>
    <xf numFmtId="165" fontId="8" fillId="4" borderId="0" xfId="1" applyNumberFormat="1" applyFont="1" applyFill="1" applyAlignment="1" applyProtection="1">
      <alignment horizontal="center" vertical="center"/>
      <protection locked="0"/>
    </xf>
    <xf numFmtId="0" fontId="4" fillId="5" borderId="0" xfId="0" applyFont="1" applyFill="1" applyAlignment="1">
      <alignment horizontal="center" vertical="center"/>
    </xf>
    <xf numFmtId="2" fontId="8" fillId="4" borderId="0" xfId="0" applyNumberFormat="1" applyFont="1" applyFill="1" applyAlignment="1" applyProtection="1">
      <alignment horizontal="center" vertical="center"/>
      <protection locked="0"/>
    </xf>
    <xf numFmtId="167" fontId="0" fillId="3" borderId="0" xfId="0" applyNumberFormat="1" applyFill="1" applyAlignment="1">
      <alignment horizontal="center" vertical="center"/>
    </xf>
    <xf numFmtId="167" fontId="10" fillId="2" borderId="0" xfId="0" applyNumberFormat="1" applyFont="1" applyFill="1" applyAlignment="1">
      <alignment horizontal="center" vertical="center"/>
    </xf>
    <xf numFmtId="0" fontId="0" fillId="3" borderId="1" xfId="0" applyFill="1" applyBorder="1" applyAlignment="1">
      <alignment horizontal="center" vertical="center"/>
    </xf>
    <xf numFmtId="0" fontId="0" fillId="3" borderId="0" xfId="0" applyFill="1" applyAlignment="1">
      <alignment horizontal="center" vertical="center"/>
    </xf>
    <xf numFmtId="1" fontId="0" fillId="3" borderId="0" xfId="0" applyNumberFormat="1" applyFill="1" applyAlignment="1">
      <alignment horizontal="center" vertical="center"/>
    </xf>
    <xf numFmtId="167" fontId="9" fillId="2" borderId="0" xfId="0" applyNumberFormat="1" applyFont="1" applyFill="1" applyAlignment="1">
      <alignment horizontal="center" vertical="center"/>
    </xf>
    <xf numFmtId="165" fontId="0" fillId="2" borderId="0" xfId="1" applyNumberFormat="1" applyFont="1" applyFill="1"/>
    <xf numFmtId="171" fontId="0" fillId="3" borderId="0" xfId="0" applyNumberFormat="1" applyFill="1" applyAlignment="1">
      <alignment horizontal="center"/>
    </xf>
    <xf numFmtId="166" fontId="0" fillId="3" borderId="0" xfId="0" applyNumberFormat="1" applyFill="1" applyAlignment="1">
      <alignment horizontal="center"/>
    </xf>
    <xf numFmtId="167" fontId="4" fillId="3" borderId="0" xfId="0" applyNumberFormat="1" applyFont="1" applyFill="1" applyAlignment="1">
      <alignment horizontal="center" vertical="center"/>
    </xf>
    <xf numFmtId="167" fontId="3" fillId="3" borderId="0" xfId="0" applyNumberFormat="1" applyFont="1" applyFill="1" applyAlignment="1">
      <alignment horizontal="center" vertical="center"/>
    </xf>
    <xf numFmtId="0" fontId="0" fillId="3" borderId="0" xfId="0" applyFill="1" applyAlignment="1">
      <alignment horizontal="left" vertical="center" wrapText="1"/>
    </xf>
    <xf numFmtId="170" fontId="0" fillId="3" borderId="0" xfId="1" applyNumberFormat="1" applyFont="1" applyFill="1" applyBorder="1" applyAlignment="1">
      <alignment horizontal="center" vertical="center"/>
    </xf>
    <xf numFmtId="166" fontId="0" fillId="3" borderId="0" xfId="0" applyNumberFormat="1" applyFill="1" applyAlignment="1">
      <alignment horizontal="center" vertical="center"/>
    </xf>
    <xf numFmtId="4" fontId="0" fillId="3" borderId="0" xfId="0" applyNumberFormat="1" applyFill="1" applyAlignment="1">
      <alignment horizontal="center" vertical="center"/>
    </xf>
  </cellXfs>
  <cellStyles count="2">
    <cellStyle name="Comma" xfId="1" builtinId="3"/>
    <cellStyle name="Normal" xfId="0" builtinId="0"/>
  </cellStyles>
  <dxfs count="1">
    <dxf>
      <font>
        <b/>
        <i val="0"/>
      </font>
      <numFmt numFmtId="2" formatCode="0.00"/>
      <fill>
        <patternFill>
          <bgColor rgb="FFFF0000"/>
        </patternFill>
      </fill>
    </dxf>
  </dxfs>
  <tableStyles count="0" defaultTableStyle="TableStyleMedium2" defaultPivotStyle="PivotStyleLight16"/>
  <colors>
    <mruColors>
      <color rgb="FF415171"/>
      <color rgb="FFFDEA71"/>
      <color rgb="FF99C5BD"/>
      <color rgb="FF6AA7B7"/>
      <color rgb="FF7A81AD"/>
      <color rgb="FFF49090"/>
      <color rgb="FFE2564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133349</xdr:rowOff>
    </xdr:from>
    <xdr:to>
      <xdr:col>2</xdr:col>
      <xdr:colOff>11349</xdr:colOff>
      <xdr:row>4</xdr:row>
      <xdr:rowOff>47624</xdr:rowOff>
    </xdr:to>
    <xdr:pic>
      <xdr:nvPicPr>
        <xdr:cNvPr id="4" name="Picture 129" descr="cid:image002.jpg@01D230FA.F043860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114300</xdr:colOff>
      <xdr:row>1</xdr:row>
      <xdr:rowOff>19050</xdr:rowOff>
    </xdr:from>
    <xdr:to>
      <xdr:col>17</xdr:col>
      <xdr:colOff>549275</xdr:colOff>
      <xdr:row>38</xdr:row>
      <xdr:rowOff>52917</xdr:rowOff>
    </xdr:to>
    <xdr:sp macro="" textlink="">
      <xdr:nvSpPr>
        <xdr:cNvPr id="5" name="Rektangel 4">
          <a:extLst>
            <a:ext uri="{FF2B5EF4-FFF2-40B4-BE49-F238E27FC236}">
              <a16:creationId xmlns:a16="http://schemas.microsoft.com/office/drawing/2014/main" id="{4E36A5C3-3FEA-48AA-9711-1F9AF0F1DACC}"/>
            </a:ext>
          </a:extLst>
        </xdr:cNvPr>
        <xdr:cNvSpPr/>
      </xdr:nvSpPr>
      <xdr:spPr>
        <a:xfrm>
          <a:off x="13978467" y="209550"/>
          <a:ext cx="6859058" cy="7082367"/>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endParaRPr lang="en-GB" sz="1100">
            <a:solidFill>
              <a:schemeClr val="lt1"/>
            </a:solidFill>
            <a:effectLst/>
            <a:latin typeface="+mn-lt"/>
            <a:ea typeface="+mn-ea"/>
            <a:cs typeface="+mn-cs"/>
          </a:endParaRP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u="none" baseline="0">
              <a:solidFill>
                <a:schemeClr val="lt1"/>
              </a:solidFill>
              <a:effectLst/>
              <a:latin typeface="+mn-lt"/>
              <a:ea typeface="+mn-ea"/>
              <a:cs typeface="+mn-cs"/>
            </a:rPr>
            <a:t>The Storage Period starts on 1 October 2022 at 06.00 and ends on 1 October 2023 at 06.00. </a:t>
          </a:r>
        </a:p>
        <a:p>
          <a:endParaRPr lang="en-GB" sz="1100" b="1" u="sng" baseline="0">
            <a:solidFill>
              <a:schemeClr val="lt1"/>
            </a:solidFill>
            <a:effectLst/>
            <a:latin typeface="+mn-lt"/>
            <a:ea typeface="+mn-ea"/>
            <a:cs typeface="+mn-cs"/>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in compliance with clause 5.2,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endParaRPr lang="da-DK">
            <a:effectLst/>
          </a:endParaRPr>
        </a:p>
        <a:p>
          <a:pPr eaLnBrk="1" fontAlgn="auto" latinLnBrk="0" hangingPunct="1"/>
          <a:endParaRPr lang="da-DK" sz="1100" b="1" u="sng">
            <a:solidFill>
              <a:schemeClr val="lt1"/>
            </a:solidFill>
            <a:effectLst/>
            <a:latin typeface="+mn-lt"/>
            <a:ea typeface="+mn-ea"/>
            <a:cs typeface="+mn-cs"/>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a:solidFill>
                <a:schemeClr val="lt1"/>
              </a:solidFill>
              <a:effectLst/>
              <a:latin typeface="+mn-lt"/>
              <a:ea typeface="+mn-ea"/>
              <a:cs typeface="+mn-cs"/>
            </a:rPr>
            <a:t>The</a:t>
          </a:r>
          <a:r>
            <a:rPr lang="en-GB" sz="1100" baseline="0">
              <a:solidFill>
                <a:schemeClr val="lt1"/>
              </a:solidFill>
              <a:effectLst/>
              <a:latin typeface="+mn-lt"/>
              <a:ea typeface="+mn-ea"/>
              <a:cs typeface="+mn-cs"/>
            </a:rPr>
            <a:t> reservation price  is  10.0 €/MWh. </a:t>
          </a:r>
          <a:r>
            <a:rPr lang="en-GB" sz="1100">
              <a:solidFill>
                <a:schemeClr val="lt1"/>
              </a:solidFill>
              <a:effectLst/>
              <a:latin typeface="+mn-lt"/>
              <a:ea typeface="+mn-ea"/>
              <a:cs typeface="+mn-cs"/>
            </a:rPr>
            <a:t>All bids 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r>
            <a:rPr lang="en-GB" sz="1100">
              <a:solidFill>
                <a:schemeClr val="lt1"/>
              </a:solidFill>
              <a:effectLst/>
              <a:latin typeface="+mn-lt"/>
              <a:ea typeface="+mn-ea"/>
              <a:cs typeface="+mn-cs"/>
            </a:rPr>
            <a:t> The requirable security</a:t>
          </a:r>
          <a:r>
            <a:rPr lang="en-GB" sz="1100" baseline="0">
              <a:solidFill>
                <a:schemeClr val="lt1"/>
              </a:solidFill>
              <a:effectLst/>
              <a:latin typeface="+mn-lt"/>
              <a:ea typeface="+mn-ea"/>
              <a:cs typeface="+mn-cs"/>
            </a:rPr>
            <a:t> for the gas loan is calculated in column "</a:t>
          </a:r>
          <a:r>
            <a:rPr lang="en-GB" sz="1100">
              <a:solidFill>
                <a:schemeClr val="lt1"/>
              </a:solidFill>
              <a:effectLst/>
              <a:latin typeface="+mn-lt"/>
              <a:ea typeface="+mn-ea"/>
              <a:cs typeface="+mn-cs"/>
            </a:rPr>
            <a:t> Total SUCURITY  [€]"</a:t>
          </a:r>
          <a:endParaRPr lang="da-DK">
            <a:effectLst/>
          </a:endParaRPr>
        </a:p>
        <a:p>
          <a:endParaRPr lang="da-DK">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133349</xdr:rowOff>
    </xdr:from>
    <xdr:to>
      <xdr:col>2</xdr:col>
      <xdr:colOff>11349</xdr:colOff>
      <xdr:row>4</xdr:row>
      <xdr:rowOff>47624</xdr:rowOff>
    </xdr:to>
    <xdr:pic>
      <xdr:nvPicPr>
        <xdr:cNvPr id="3" name="Picture 129" descr="cid:image002.jpg@01D230FA.F043860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295275</xdr:colOff>
      <xdr:row>0</xdr:row>
      <xdr:rowOff>133349</xdr:rowOff>
    </xdr:from>
    <xdr:to>
      <xdr:col>2</xdr:col>
      <xdr:colOff>11349</xdr:colOff>
      <xdr:row>4</xdr:row>
      <xdr:rowOff>47624</xdr:rowOff>
    </xdr:to>
    <xdr:pic>
      <xdr:nvPicPr>
        <xdr:cNvPr id="4" name="Picture 129" descr="cid:image002.jpg@01D230FA.F0438600">
          <a:extLst>
            <a:ext uri="{FF2B5EF4-FFF2-40B4-BE49-F238E27FC236}">
              <a16:creationId xmlns:a16="http://schemas.microsoft.com/office/drawing/2014/main" id="{161FDF48-7A42-4A08-B85A-AA6FE1B34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484717</xdr:colOff>
      <xdr:row>1</xdr:row>
      <xdr:rowOff>19050</xdr:rowOff>
    </xdr:from>
    <xdr:to>
      <xdr:col>18</xdr:col>
      <xdr:colOff>305859</xdr:colOff>
      <xdr:row>38</xdr:row>
      <xdr:rowOff>52917</xdr:rowOff>
    </xdr:to>
    <xdr:sp macro="" textlink="">
      <xdr:nvSpPr>
        <xdr:cNvPr id="6" name="Rektangel 5">
          <a:extLst>
            <a:ext uri="{FF2B5EF4-FFF2-40B4-BE49-F238E27FC236}">
              <a16:creationId xmlns:a16="http://schemas.microsoft.com/office/drawing/2014/main" id="{0BE7E316-3D8B-4D29-9942-FD320F11177B}"/>
            </a:ext>
          </a:extLst>
        </xdr:cNvPr>
        <xdr:cNvSpPr/>
      </xdr:nvSpPr>
      <xdr:spPr>
        <a:xfrm>
          <a:off x="15449550" y="209550"/>
          <a:ext cx="6859059" cy="7082367"/>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endParaRPr lang="en-GB" sz="1100">
            <a:solidFill>
              <a:schemeClr val="lt1"/>
            </a:solidFill>
            <a:effectLst/>
            <a:latin typeface="+mn-lt"/>
            <a:ea typeface="+mn-ea"/>
            <a:cs typeface="+mn-cs"/>
          </a:endParaRP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lt1"/>
              </a:solidFill>
              <a:effectLst/>
              <a:latin typeface="+mn-lt"/>
              <a:ea typeface="+mn-ea"/>
              <a:cs typeface="+mn-cs"/>
            </a:rPr>
            <a:t>The Storage Period starts on 1 October 2022 at 06.00 and ends on 1 October 2023 at 06.00. </a:t>
          </a:r>
          <a:endParaRPr lang="da-DK">
            <a:effectLst/>
          </a:endParaRPr>
        </a:p>
        <a:p>
          <a:endParaRPr lang="da-DK" sz="1100" b="0" i="0" baseline="0">
            <a:solidFill>
              <a:schemeClr val="lt1"/>
            </a:solidFill>
            <a:effectLst/>
            <a:latin typeface="+mn-lt"/>
            <a:ea typeface="+mn-ea"/>
            <a:cs typeface="+mn-cs"/>
          </a:endParaRPr>
        </a:p>
        <a:p>
          <a:endParaRPr lang="da-DK">
            <a:effectLst/>
          </a:endParaRPr>
        </a:p>
        <a:p>
          <a:r>
            <a:rPr lang="en-GB" sz="1100" b="1" u="sng" baseline="0">
              <a:solidFill>
                <a:schemeClr val="lt1"/>
              </a:solidFill>
              <a:effectLst/>
              <a:latin typeface="+mn-lt"/>
              <a:ea typeface="+mn-ea"/>
              <a:cs typeface="+mn-cs"/>
            </a:rPr>
            <a:t>Allocation</a:t>
          </a:r>
          <a:endParaRPr lang="da-DK" b="1">
            <a:effectLst/>
          </a:endParaRPr>
        </a:p>
        <a:p>
          <a:pPr lvl="0"/>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sz="1100" b="1">
            <a:solidFill>
              <a:schemeClr val="lt1"/>
            </a:solidFill>
            <a:effectLst/>
            <a:latin typeface="+mn-lt"/>
            <a:ea typeface="+mn-ea"/>
            <a:cs typeface="+mn-cs"/>
          </a:endParaRPr>
        </a:p>
        <a:p>
          <a:r>
            <a:rPr lang="en-GB" sz="1100">
              <a:solidFill>
                <a:schemeClr val="lt1"/>
              </a:solidFill>
              <a:effectLst/>
              <a:latin typeface="+mn-lt"/>
              <a:ea typeface="+mn-ea"/>
              <a:cs typeface="+mn-cs"/>
            </a:rPr>
            <a:t> </a:t>
          </a:r>
          <a:endParaRPr lang="da-DK" sz="1100">
            <a:solidFill>
              <a:schemeClr val="lt1"/>
            </a:solidFill>
            <a:effectLst/>
            <a:latin typeface="+mn-lt"/>
            <a:ea typeface="+mn-ea"/>
            <a:cs typeface="+mn-cs"/>
          </a:endParaRPr>
        </a:p>
        <a:p>
          <a:pPr lvl="0"/>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in compliance with clause 5.2, the Quantity of the first Bid that causes the Maximum Quantity to be exceeded (the “Exceeding Bid”) will be reduced to a Quantity whereby the Maximum Quantity is no longer exceeded.</a:t>
          </a:r>
          <a:endParaRPr lang="da-DK" sz="1100" b="1">
            <a:solidFill>
              <a:schemeClr val="lt1"/>
            </a:solidFill>
            <a:effectLst/>
            <a:latin typeface="+mn-lt"/>
            <a:ea typeface="+mn-ea"/>
            <a:cs typeface="+mn-cs"/>
          </a:endParaRPr>
        </a:p>
        <a:p>
          <a:r>
            <a:rPr lang="en-GB" sz="1100">
              <a:solidFill>
                <a:schemeClr val="lt1"/>
              </a:solidFill>
              <a:effectLst/>
              <a:latin typeface="+mn-lt"/>
              <a:ea typeface="+mn-ea"/>
              <a:cs typeface="+mn-cs"/>
            </a:rPr>
            <a:t> </a:t>
          </a:r>
          <a:endParaRPr lang="da-DK" sz="1100">
            <a:solidFill>
              <a:schemeClr val="lt1"/>
            </a:solidFill>
            <a:effectLst/>
            <a:latin typeface="+mn-lt"/>
            <a:ea typeface="+mn-ea"/>
            <a:cs typeface="+mn-cs"/>
          </a:endParaRPr>
        </a:p>
        <a:p>
          <a:pPr lvl="0"/>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sz="1100" b="1">
            <a:solidFill>
              <a:schemeClr val="lt1"/>
            </a:solidFill>
            <a:effectLst/>
            <a:latin typeface="+mn-lt"/>
            <a:ea typeface="+mn-ea"/>
            <a:cs typeface="+mn-cs"/>
          </a:endParaRPr>
        </a:p>
        <a:p>
          <a:r>
            <a:rPr lang="en-US" sz="1100">
              <a:solidFill>
                <a:schemeClr val="lt1"/>
              </a:solidFill>
              <a:effectLst/>
              <a:latin typeface="+mn-lt"/>
              <a:ea typeface="+mn-ea"/>
              <a:cs typeface="+mn-cs"/>
            </a:rPr>
            <a:t> </a:t>
          </a:r>
          <a:endParaRPr lang="da-DK" sz="1100">
            <a:solidFill>
              <a:schemeClr val="lt1"/>
            </a:solidFill>
            <a:effectLst/>
            <a:latin typeface="+mn-lt"/>
            <a:ea typeface="+mn-ea"/>
            <a:cs typeface="+mn-cs"/>
          </a:endParaRPr>
        </a:p>
        <a:p>
          <a:pPr lvl="0"/>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endParaRPr lang="da-DK" sz="1100" b="1">
            <a:solidFill>
              <a:schemeClr val="lt1"/>
            </a:solidFill>
            <a:effectLst/>
            <a:latin typeface="+mn-lt"/>
            <a:ea typeface="+mn-ea"/>
            <a:cs typeface="+mn-cs"/>
          </a:endParaRPr>
        </a:p>
        <a:p>
          <a:endParaRPr lang="en-GB" sz="1100" u="sng">
            <a:solidFill>
              <a:schemeClr val="lt1"/>
            </a:solidFill>
            <a:effectLst/>
            <a:latin typeface="+mn-lt"/>
            <a:ea typeface="+mn-ea"/>
            <a:cs typeface="+mn-cs"/>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b="1">
            <a:effectLst/>
          </a:endParaRPr>
        </a:p>
        <a:p>
          <a:pPr eaLnBrk="1" fontAlgn="auto" latinLnBrk="0" hangingPunct="1"/>
          <a:r>
            <a:rPr lang="en-GB" sz="1100">
              <a:solidFill>
                <a:schemeClr val="lt1"/>
              </a:solidFill>
              <a:effectLst/>
              <a:latin typeface="+mn-lt"/>
              <a:ea typeface="+mn-ea"/>
              <a:cs typeface="+mn-cs"/>
            </a:rPr>
            <a:t>The</a:t>
          </a:r>
          <a:r>
            <a:rPr lang="en-GB" sz="1100" baseline="0">
              <a:solidFill>
                <a:schemeClr val="lt1"/>
              </a:solidFill>
              <a:effectLst/>
              <a:latin typeface="+mn-lt"/>
              <a:ea typeface="+mn-ea"/>
              <a:cs typeface="+mn-cs"/>
            </a:rPr>
            <a:t> reservation price  is  10.0 €/MWh. </a:t>
          </a:r>
          <a:r>
            <a:rPr lang="en-GB" sz="1100">
              <a:solidFill>
                <a:schemeClr val="lt1"/>
              </a:solidFill>
              <a:effectLst/>
              <a:latin typeface="+mn-lt"/>
              <a:ea typeface="+mn-ea"/>
              <a:cs typeface="+mn-cs"/>
            </a:rPr>
            <a:t>All bids 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u="sng">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a:t>
          </a:r>
          <a:endParaRPr lang="da-DK">
            <a:effectLst/>
          </a:endParaRPr>
        </a:p>
        <a:p>
          <a:endParaRPr lang="en-GB" sz="1100" b="1">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b="1" u="sng">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p>
        <a:p>
          <a:r>
            <a:rPr lang="en-GB" sz="1100">
              <a:solidFill>
                <a:schemeClr val="lt1"/>
              </a:solidFill>
              <a:effectLst/>
              <a:latin typeface="+mn-lt"/>
              <a:ea typeface="+mn-ea"/>
              <a:cs typeface="+mn-cs"/>
            </a:rPr>
            <a:t> The requirable security</a:t>
          </a:r>
          <a:r>
            <a:rPr lang="en-GB" sz="1100" baseline="0">
              <a:solidFill>
                <a:schemeClr val="lt1"/>
              </a:solidFill>
              <a:effectLst/>
              <a:latin typeface="+mn-lt"/>
              <a:ea typeface="+mn-ea"/>
              <a:cs typeface="+mn-cs"/>
            </a:rPr>
            <a:t> for the gas loan is calculated in column "</a:t>
          </a:r>
          <a:r>
            <a:rPr lang="en-GB" sz="1100">
              <a:solidFill>
                <a:schemeClr val="lt1"/>
              </a:solidFill>
              <a:effectLst/>
              <a:latin typeface="+mn-lt"/>
              <a:ea typeface="+mn-ea"/>
              <a:cs typeface="+mn-cs"/>
            </a:rPr>
            <a:t> Total SUCURITY  [€]"</a:t>
          </a:r>
        </a:p>
        <a:p>
          <a:endParaRPr lang="da-DK">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Q48"/>
  <sheetViews>
    <sheetView showGridLines="0" tabSelected="1" zoomScale="90" zoomScaleNormal="90" workbookViewId="0">
      <selection activeCell="E2" sqref="E2"/>
    </sheetView>
  </sheetViews>
  <sheetFormatPr defaultColWidth="9.140625" defaultRowHeight="15" x14ac:dyDescent="0.25"/>
  <cols>
    <col min="1" max="2" width="9.140625" style="1"/>
    <col min="3" max="3" width="3.28515625" style="1" customWidth="1"/>
    <col min="4" max="4" width="21.5703125" style="1" customWidth="1"/>
    <col min="5" max="5" width="15.5703125" style="1" bestFit="1" customWidth="1"/>
    <col min="6" max="6" width="19.140625" style="1" customWidth="1"/>
    <col min="7" max="7" width="28.42578125" style="1" bestFit="1" customWidth="1"/>
    <col min="8" max="8" width="29.85546875" style="1" bestFit="1" customWidth="1"/>
    <col min="9" max="9" width="23.5703125" style="1" bestFit="1" customWidth="1"/>
    <col min="10" max="10" width="26.7109375" style="1" customWidth="1"/>
    <col min="11" max="11" width="37.7109375" style="1" bestFit="1" customWidth="1"/>
    <col min="12" max="12" width="22" style="1" customWidth="1"/>
    <col min="13" max="13" width="17.42578125" style="1" bestFit="1" customWidth="1"/>
    <col min="14" max="14" width="14.140625" style="1" customWidth="1"/>
    <col min="15" max="15" width="15.7109375" style="1" customWidth="1"/>
    <col min="16" max="16" width="17.7109375" style="1" bestFit="1" customWidth="1"/>
    <col min="17" max="16384" width="9.140625" style="1"/>
  </cols>
  <sheetData>
    <row r="1" spans="4:17" x14ac:dyDescent="0.25">
      <c r="K1" s="5"/>
      <c r="L1" s="6"/>
      <c r="M1" s="6"/>
      <c r="N1" s="6"/>
      <c r="O1" s="6"/>
      <c r="P1" s="4"/>
      <c r="Q1" s="4"/>
    </row>
    <row r="2" spans="4:17" x14ac:dyDescent="0.25">
      <c r="D2" s="12" t="s">
        <v>0</v>
      </c>
      <c r="E2" s="13" t="s">
        <v>25</v>
      </c>
      <c r="H2" s="20" t="s">
        <v>10</v>
      </c>
      <c r="I2" s="20" t="s">
        <v>4</v>
      </c>
      <c r="J2" s="20" t="s">
        <v>8</v>
      </c>
      <c r="K2" s="20" t="s">
        <v>9</v>
      </c>
      <c r="L2" s="11"/>
      <c r="M2" s="6"/>
      <c r="N2" s="6"/>
      <c r="O2" s="6"/>
      <c r="P2" s="4"/>
      <c r="Q2" s="4"/>
    </row>
    <row r="3" spans="4:17" x14ac:dyDescent="0.25">
      <c r="D3" s="12" t="s">
        <v>1</v>
      </c>
      <c r="E3" s="13" t="s">
        <v>26</v>
      </c>
      <c r="H3" s="27" t="s">
        <v>21</v>
      </c>
      <c r="I3" s="27" t="s">
        <v>27</v>
      </c>
      <c r="J3" s="23"/>
      <c r="K3" s="23"/>
      <c r="L3" s="6"/>
      <c r="M3" s="6"/>
      <c r="N3" s="6"/>
      <c r="O3" s="6"/>
      <c r="P3" s="4"/>
      <c r="Q3" s="4"/>
    </row>
    <row r="4" spans="4:17" ht="15" customHeight="1" x14ac:dyDescent="0.25">
      <c r="D4" s="12" t="s">
        <v>6</v>
      </c>
      <c r="E4" s="13" t="s">
        <v>25</v>
      </c>
      <c r="H4" s="32" t="s">
        <v>16</v>
      </c>
      <c r="I4" s="31" t="s">
        <v>32</v>
      </c>
      <c r="J4" s="22"/>
      <c r="K4" s="22"/>
      <c r="L4" s="4"/>
      <c r="M4" s="4"/>
      <c r="N4" s="9"/>
      <c r="O4" s="8"/>
      <c r="P4" s="4"/>
      <c r="Q4" s="4"/>
    </row>
    <row r="5" spans="4:17" x14ac:dyDescent="0.25">
      <c r="H5" s="24" t="s">
        <v>28</v>
      </c>
      <c r="I5" s="24" t="s">
        <v>17</v>
      </c>
      <c r="J5" s="24" t="s">
        <v>18</v>
      </c>
      <c r="K5" s="24" t="s">
        <v>18</v>
      </c>
      <c r="L5" s="7"/>
      <c r="M5" s="10"/>
      <c r="N5" s="10"/>
      <c r="O5" s="7"/>
      <c r="P5" s="4"/>
      <c r="Q5" s="4"/>
    </row>
    <row r="6" spans="4:17" x14ac:dyDescent="0.25">
      <c r="D6" s="12" t="s">
        <v>14</v>
      </c>
      <c r="E6" s="13"/>
      <c r="F6" s="3"/>
      <c r="G6" s="3"/>
      <c r="H6" s="25" t="s">
        <v>19</v>
      </c>
      <c r="I6" s="26">
        <v>1</v>
      </c>
      <c r="J6" s="25">
        <v>0.46300000000000002</v>
      </c>
      <c r="K6" s="25">
        <v>0.46300000000000002</v>
      </c>
      <c r="M6" s="2"/>
      <c r="N6" s="2"/>
      <c r="O6" s="2"/>
    </row>
    <row r="7" spans="4:17" x14ac:dyDescent="0.25">
      <c r="F7" s="3"/>
      <c r="G7" s="3"/>
      <c r="M7" s="2"/>
      <c r="N7" s="2"/>
      <c r="O7" s="2"/>
    </row>
    <row r="8" spans="4:17" x14ac:dyDescent="0.25">
      <c r="F8" s="3"/>
      <c r="G8" s="3"/>
      <c r="M8" s="2"/>
      <c r="N8" s="2"/>
      <c r="O8" s="2"/>
    </row>
    <row r="9" spans="4:17" x14ac:dyDescent="0.25">
      <c r="D9" s="12" t="s">
        <v>3</v>
      </c>
      <c r="E9" s="12" t="s">
        <v>2</v>
      </c>
      <c r="F9" s="20" t="s">
        <v>7</v>
      </c>
      <c r="G9" s="20" t="s">
        <v>20</v>
      </c>
      <c r="H9" s="20" t="s">
        <v>30</v>
      </c>
      <c r="I9" s="12" t="s">
        <v>23</v>
      </c>
      <c r="J9" s="12" t="s">
        <v>29</v>
      </c>
      <c r="L9" s="2"/>
      <c r="M9" s="2"/>
      <c r="N9" s="2"/>
    </row>
    <row r="10" spans="4:17" x14ac:dyDescent="0.25">
      <c r="D10" s="14" t="str">
        <f t="shared" ref="D10:D29" si="0">IF(F10&gt;0,$E$2,"")</f>
        <v/>
      </c>
      <c r="E10" s="14">
        <v>1</v>
      </c>
      <c r="F10" s="19"/>
      <c r="G10" s="21"/>
      <c r="H10" s="29" t="str">
        <f>+IF(F10&gt;0,F10*G10,"")</f>
        <v/>
      </c>
      <c r="I10" s="30" t="str">
        <f>+IF(F10&gt;0,SUM($F$9:F10),"")</f>
        <v/>
      </c>
      <c r="J10" s="29" t="str">
        <f>IF(G10="","",H10)</f>
        <v/>
      </c>
      <c r="L10" s="2"/>
      <c r="M10" s="2"/>
      <c r="N10" s="2"/>
    </row>
    <row r="11" spans="4:17" x14ac:dyDescent="0.25">
      <c r="D11" s="14" t="str">
        <f t="shared" si="0"/>
        <v/>
      </c>
      <c r="E11" s="14">
        <v>2</v>
      </c>
      <c r="F11" s="19"/>
      <c r="G11" s="21"/>
      <c r="H11" s="29" t="str">
        <f t="shared" ref="H11:H29" si="1">+IF(F11&gt;0,F11*G11,"")</f>
        <v/>
      </c>
      <c r="I11" s="30" t="str">
        <f>+IF(F11&gt;0,SUM($F$9:F11),"")</f>
        <v/>
      </c>
      <c r="J11" s="29" t="str">
        <f>IF(H11="","",J10+H11)</f>
        <v/>
      </c>
      <c r="L11" s="2"/>
      <c r="M11" s="2"/>
      <c r="N11" s="2"/>
    </row>
    <row r="12" spans="4:17" x14ac:dyDescent="0.25">
      <c r="D12" s="14" t="str">
        <f t="shared" si="0"/>
        <v/>
      </c>
      <c r="E12" s="14">
        <v>3</v>
      </c>
      <c r="F12" s="19"/>
      <c r="G12" s="21"/>
      <c r="H12" s="29" t="str">
        <f t="shared" si="1"/>
        <v/>
      </c>
      <c r="I12" s="30" t="str">
        <f>+IF(F12&gt;0,SUM($F$9:F12),"")</f>
        <v/>
      </c>
      <c r="J12" s="29" t="str">
        <f t="shared" ref="J12:J29" si="2">IF(H12="","",J11+H12)</f>
        <v/>
      </c>
      <c r="L12" s="2"/>
      <c r="M12" s="2"/>
      <c r="N12" s="2"/>
    </row>
    <row r="13" spans="4:17" x14ac:dyDescent="0.25">
      <c r="D13" s="14" t="str">
        <f t="shared" si="0"/>
        <v/>
      </c>
      <c r="E13" s="14">
        <v>4</v>
      </c>
      <c r="F13" s="19"/>
      <c r="G13" s="21"/>
      <c r="H13" s="29" t="str">
        <f t="shared" si="1"/>
        <v/>
      </c>
      <c r="I13" s="30" t="str">
        <f>+IF(F13&gt;0,SUM($F$9:F13),"")</f>
        <v/>
      </c>
      <c r="J13" s="29" t="str">
        <f t="shared" si="2"/>
        <v/>
      </c>
      <c r="L13" s="2"/>
      <c r="M13" s="2"/>
      <c r="N13" s="2"/>
    </row>
    <row r="14" spans="4:17" x14ac:dyDescent="0.25">
      <c r="D14" s="14" t="str">
        <f t="shared" si="0"/>
        <v/>
      </c>
      <c r="E14" s="14">
        <v>5</v>
      </c>
      <c r="F14" s="19"/>
      <c r="G14" s="21"/>
      <c r="H14" s="29" t="str">
        <f t="shared" si="1"/>
        <v/>
      </c>
      <c r="I14" s="30" t="str">
        <f>+IF(F14&gt;0,SUM($F$9:F14),"")</f>
        <v/>
      </c>
      <c r="J14" s="29" t="str">
        <f t="shared" si="2"/>
        <v/>
      </c>
      <c r="K14" s="15"/>
      <c r="L14" s="2"/>
      <c r="M14" s="2"/>
      <c r="N14" s="2"/>
    </row>
    <row r="15" spans="4:17" x14ac:dyDescent="0.25">
      <c r="D15" s="14" t="str">
        <f t="shared" si="0"/>
        <v/>
      </c>
      <c r="E15" s="14">
        <v>6</v>
      </c>
      <c r="F15" s="19"/>
      <c r="G15" s="21"/>
      <c r="H15" s="29" t="str">
        <f t="shared" si="1"/>
        <v/>
      </c>
      <c r="I15" s="30" t="str">
        <f>+IF(F15&gt;0,SUM($F$9:F15),"")</f>
        <v/>
      </c>
      <c r="J15" s="29" t="str">
        <f t="shared" si="2"/>
        <v/>
      </c>
      <c r="K15" s="15"/>
    </row>
    <row r="16" spans="4:17" x14ac:dyDescent="0.25">
      <c r="D16" s="14" t="str">
        <f t="shared" si="0"/>
        <v/>
      </c>
      <c r="E16" s="14">
        <v>7</v>
      </c>
      <c r="F16" s="19"/>
      <c r="G16" s="21"/>
      <c r="H16" s="29" t="str">
        <f t="shared" si="1"/>
        <v/>
      </c>
      <c r="I16" s="30" t="str">
        <f>+IF(F16&gt;0,SUM($F$9:F16),"")</f>
        <v/>
      </c>
      <c r="J16" s="29" t="str">
        <f t="shared" si="2"/>
        <v/>
      </c>
      <c r="K16" s="15"/>
    </row>
    <row r="17" spans="4:11" x14ac:dyDescent="0.25">
      <c r="D17" s="14" t="str">
        <f t="shared" si="0"/>
        <v/>
      </c>
      <c r="E17" s="14">
        <v>8</v>
      </c>
      <c r="F17" s="19"/>
      <c r="G17" s="21"/>
      <c r="H17" s="29" t="str">
        <f t="shared" si="1"/>
        <v/>
      </c>
      <c r="I17" s="30" t="str">
        <f>+IF(F17&gt;0,SUM($F$9:F17),"")</f>
        <v/>
      </c>
      <c r="J17" s="29" t="str">
        <f t="shared" si="2"/>
        <v/>
      </c>
      <c r="K17" s="15"/>
    </row>
    <row r="18" spans="4:11" x14ac:dyDescent="0.25">
      <c r="D18" s="14" t="str">
        <f t="shared" si="0"/>
        <v/>
      </c>
      <c r="E18" s="14">
        <v>9</v>
      </c>
      <c r="F18" s="19"/>
      <c r="G18" s="21"/>
      <c r="H18" s="29" t="str">
        <f t="shared" si="1"/>
        <v/>
      </c>
      <c r="I18" s="30" t="str">
        <f>+IF(F18&gt;0,SUM($F$9:F18),"")</f>
        <v/>
      </c>
      <c r="J18" s="29" t="str">
        <f t="shared" si="2"/>
        <v/>
      </c>
      <c r="K18" s="15"/>
    </row>
    <row r="19" spans="4:11" x14ac:dyDescent="0.25">
      <c r="D19" s="14" t="str">
        <f t="shared" si="0"/>
        <v/>
      </c>
      <c r="E19" s="14">
        <v>10</v>
      </c>
      <c r="F19" s="19"/>
      <c r="G19" s="21"/>
      <c r="H19" s="29" t="str">
        <f t="shared" si="1"/>
        <v/>
      </c>
      <c r="I19" s="30" t="str">
        <f>+IF(F19&gt;0,SUM($F$9:F19),"")</f>
        <v/>
      </c>
      <c r="J19" s="29" t="str">
        <f t="shared" si="2"/>
        <v/>
      </c>
      <c r="K19" s="15"/>
    </row>
    <row r="20" spans="4:11" x14ac:dyDescent="0.25">
      <c r="D20" s="14" t="str">
        <f t="shared" si="0"/>
        <v/>
      </c>
      <c r="E20" s="14">
        <v>11</v>
      </c>
      <c r="F20" s="19"/>
      <c r="G20" s="21"/>
      <c r="H20" s="29" t="str">
        <f t="shared" si="1"/>
        <v/>
      </c>
      <c r="I20" s="30" t="str">
        <f>+IF(F20&gt;0,SUM($F$9:F20),"")</f>
        <v/>
      </c>
      <c r="J20" s="29" t="str">
        <f t="shared" si="2"/>
        <v/>
      </c>
      <c r="K20" s="15"/>
    </row>
    <row r="21" spans="4:11" x14ac:dyDescent="0.25">
      <c r="D21" s="14" t="str">
        <f t="shared" si="0"/>
        <v/>
      </c>
      <c r="E21" s="14">
        <v>12</v>
      </c>
      <c r="F21" s="19"/>
      <c r="G21" s="21"/>
      <c r="H21" s="29" t="str">
        <f t="shared" si="1"/>
        <v/>
      </c>
      <c r="I21" s="30" t="str">
        <f>+IF(F21&gt;0,SUM($F$9:F21),"")</f>
        <v/>
      </c>
      <c r="J21" s="29" t="str">
        <f t="shared" si="2"/>
        <v/>
      </c>
      <c r="K21" s="15"/>
    </row>
    <row r="22" spans="4:11" x14ac:dyDescent="0.25">
      <c r="D22" s="14" t="str">
        <f t="shared" si="0"/>
        <v/>
      </c>
      <c r="E22" s="14">
        <v>13</v>
      </c>
      <c r="F22" s="19"/>
      <c r="G22" s="21"/>
      <c r="H22" s="29" t="str">
        <f t="shared" si="1"/>
        <v/>
      </c>
      <c r="I22" s="30" t="str">
        <f>+IF(F22&gt;0,SUM($F$9:F22),"")</f>
        <v/>
      </c>
      <c r="J22" s="29" t="str">
        <f t="shared" si="2"/>
        <v/>
      </c>
    </row>
    <row r="23" spans="4:11" x14ac:dyDescent="0.25">
      <c r="D23" s="14" t="str">
        <f t="shared" si="0"/>
        <v/>
      </c>
      <c r="E23" s="14">
        <v>14</v>
      </c>
      <c r="F23" s="19"/>
      <c r="G23" s="21"/>
      <c r="H23" s="29" t="str">
        <f t="shared" si="1"/>
        <v/>
      </c>
      <c r="I23" s="30" t="str">
        <f>+IF(F23&gt;0,SUM($F$9:F23),"")</f>
        <v/>
      </c>
      <c r="J23" s="29" t="str">
        <f t="shared" si="2"/>
        <v/>
      </c>
    </row>
    <row r="24" spans="4:11" x14ac:dyDescent="0.25">
      <c r="D24" s="14" t="str">
        <f t="shared" si="0"/>
        <v/>
      </c>
      <c r="E24" s="14">
        <v>15</v>
      </c>
      <c r="F24" s="19"/>
      <c r="G24" s="21"/>
      <c r="H24" s="29" t="str">
        <f t="shared" si="1"/>
        <v/>
      </c>
      <c r="I24" s="30" t="str">
        <f>+IF(F24&gt;0,SUM($F$9:F24),"")</f>
        <v/>
      </c>
      <c r="J24" s="29" t="str">
        <f t="shared" si="2"/>
        <v/>
      </c>
    </row>
    <row r="25" spans="4:11" x14ac:dyDescent="0.25">
      <c r="D25" s="14" t="str">
        <f t="shared" si="0"/>
        <v/>
      </c>
      <c r="E25" s="14">
        <v>16</v>
      </c>
      <c r="F25" s="19"/>
      <c r="G25" s="21"/>
      <c r="H25" s="29" t="str">
        <f t="shared" si="1"/>
        <v/>
      </c>
      <c r="I25" s="30" t="str">
        <f>+IF(F25&gt;0,SUM($F$9:F25),"")</f>
        <v/>
      </c>
      <c r="J25" s="29" t="str">
        <f t="shared" si="2"/>
        <v/>
      </c>
    </row>
    <row r="26" spans="4:11" x14ac:dyDescent="0.25">
      <c r="D26" s="14" t="str">
        <f t="shared" si="0"/>
        <v/>
      </c>
      <c r="E26" s="14">
        <v>17</v>
      </c>
      <c r="F26" s="19"/>
      <c r="G26" s="21"/>
      <c r="H26" s="29" t="str">
        <f t="shared" si="1"/>
        <v/>
      </c>
      <c r="I26" s="30" t="str">
        <f>+IF(F26&gt;0,SUM($F$9:F26),"")</f>
        <v/>
      </c>
      <c r="J26" s="29" t="str">
        <f t="shared" si="2"/>
        <v/>
      </c>
    </row>
    <row r="27" spans="4:11" x14ac:dyDescent="0.25">
      <c r="D27" s="14" t="str">
        <f t="shared" si="0"/>
        <v/>
      </c>
      <c r="E27" s="14">
        <v>18</v>
      </c>
      <c r="F27" s="19"/>
      <c r="G27" s="21"/>
      <c r="H27" s="29" t="str">
        <f t="shared" si="1"/>
        <v/>
      </c>
      <c r="I27" s="30" t="str">
        <f>+IF(F27&gt;0,SUM($F$9:F27),"")</f>
        <v/>
      </c>
      <c r="J27" s="29" t="str">
        <f t="shared" si="2"/>
        <v/>
      </c>
    </row>
    <row r="28" spans="4:11" x14ac:dyDescent="0.25">
      <c r="D28" s="14" t="str">
        <f t="shared" si="0"/>
        <v/>
      </c>
      <c r="E28" s="14">
        <v>19</v>
      </c>
      <c r="F28" s="19"/>
      <c r="G28" s="21"/>
      <c r="H28" s="29" t="str">
        <f t="shared" si="1"/>
        <v/>
      </c>
      <c r="I28" s="30" t="str">
        <f>+IF(F28&gt;0,SUM($F$9:F28),"")</f>
        <v/>
      </c>
      <c r="J28" s="29" t="str">
        <f t="shared" si="2"/>
        <v/>
      </c>
    </row>
    <row r="29" spans="4:11" x14ac:dyDescent="0.25">
      <c r="D29" s="14" t="str">
        <f t="shared" si="0"/>
        <v/>
      </c>
      <c r="E29" s="14">
        <v>20</v>
      </c>
      <c r="F29" s="19"/>
      <c r="G29" s="21"/>
      <c r="H29" s="29" t="str">
        <f t="shared" si="1"/>
        <v/>
      </c>
      <c r="I29" s="30" t="str">
        <f>+IF(F29&gt;0,SUM($F$9:F29),"")</f>
        <v/>
      </c>
      <c r="J29" s="29" t="str">
        <f t="shared" si="2"/>
        <v/>
      </c>
    </row>
    <row r="30" spans="4:11" x14ac:dyDescent="0.25">
      <c r="F30" s="15"/>
      <c r="G30" s="15"/>
    </row>
    <row r="31" spans="4:11" x14ac:dyDescent="0.25">
      <c r="D31" s="12" t="s">
        <v>24</v>
      </c>
      <c r="E31" s="12"/>
      <c r="F31" s="12"/>
      <c r="G31" s="12"/>
      <c r="H31" s="12"/>
      <c r="I31" s="12" t="s">
        <v>22</v>
      </c>
      <c r="J31" s="12" t="s">
        <v>15</v>
      </c>
      <c r="K31" s="12" t="s">
        <v>31</v>
      </c>
    </row>
    <row r="32" spans="4:11" x14ac:dyDescent="0.25">
      <c r="D32" s="33" t="s">
        <v>33</v>
      </c>
      <c r="E32" s="33"/>
      <c r="F32" s="33"/>
      <c r="G32" s="33"/>
      <c r="H32" s="33"/>
      <c r="I32" s="34">
        <v>35</v>
      </c>
      <c r="J32" s="35">
        <f>SUM(F10:F29)</f>
        <v>0</v>
      </c>
      <c r="K32" s="36">
        <f>I32*J32</f>
        <v>0</v>
      </c>
    </row>
    <row r="33" spans="4:11" x14ac:dyDescent="0.25">
      <c r="D33" s="33"/>
      <c r="E33" s="33"/>
      <c r="F33" s="33"/>
      <c r="G33" s="33"/>
      <c r="H33" s="33"/>
      <c r="I33" s="34"/>
      <c r="J33" s="35"/>
      <c r="K33" s="36"/>
    </row>
    <row r="34" spans="4:11" x14ac:dyDescent="0.25">
      <c r="D34" s="33"/>
      <c r="E34" s="33"/>
      <c r="F34" s="33"/>
      <c r="G34" s="33"/>
      <c r="H34" s="33"/>
      <c r="I34" s="34"/>
      <c r="J34" s="35"/>
      <c r="K34" s="36"/>
    </row>
    <row r="35" spans="4:11" x14ac:dyDescent="0.25">
      <c r="D35" s="33"/>
      <c r="E35" s="33"/>
      <c r="F35" s="33"/>
      <c r="G35" s="33"/>
      <c r="H35" s="33"/>
      <c r="I35" s="34"/>
      <c r="J35" s="35"/>
      <c r="K35" s="36"/>
    </row>
    <row r="36" spans="4:11" x14ac:dyDescent="0.25">
      <c r="D36" s="33"/>
      <c r="E36" s="33"/>
      <c r="F36" s="33"/>
      <c r="G36" s="33"/>
      <c r="H36" s="33"/>
      <c r="I36" s="34"/>
      <c r="J36" s="35"/>
      <c r="K36" s="36"/>
    </row>
    <row r="37" spans="4:11" x14ac:dyDescent="0.25">
      <c r="D37" s="33"/>
      <c r="E37" s="33"/>
      <c r="F37" s="33"/>
      <c r="G37" s="33"/>
      <c r="H37" s="33"/>
      <c r="I37" s="34"/>
      <c r="J37" s="35"/>
      <c r="K37" s="36"/>
    </row>
    <row r="38" spans="4:11" x14ac:dyDescent="0.25">
      <c r="D38" s="33"/>
      <c r="E38" s="33"/>
      <c r="F38" s="33"/>
      <c r="G38" s="33"/>
      <c r="H38" s="33"/>
      <c r="I38" s="34"/>
      <c r="J38" s="35"/>
      <c r="K38" s="36"/>
    </row>
    <row r="48" spans="4:11" x14ac:dyDescent="0.25">
      <c r="I48" s="28"/>
    </row>
  </sheetData>
  <sheetProtection algorithmName="SHA-512" hashValue="t+2VEYrne4c+5f5qdT7pbJm9r1gIQW8sSqBt0tjINlqCwHyN8TRYjHd+YvV1xQwGFSzCXQcftzoQ2CDjTkv0gA==" saltValue="867fpvh2tao2EuM5XMsUHg==" spinCount="100000" sheet="1" selectLockedCells="1"/>
  <sortState xmlns:xlrd2="http://schemas.microsoft.com/office/spreadsheetml/2017/richdata2" ref="F10:G29">
    <sortCondition descending="1" ref="G10:G29"/>
  </sortState>
  <mergeCells count="4">
    <mergeCell ref="D32:H38"/>
    <mergeCell ref="I32:I38"/>
    <mergeCell ref="J32:J38"/>
    <mergeCell ref="K32:K38"/>
  </mergeCells>
  <dataValidations count="7">
    <dataValidation type="whole" allowBlank="1" showErrorMessage="1" errorTitle="Only Integer value" error="Value must be integer between 0 and 1,500,000" promptTitle="Volume" prompt="Total volume must not exceed 1,200,000 MWh" sqref="F14:F29" xr:uid="{00000000-0002-0000-0000-000000000000}">
      <formula1>1</formula1>
      <formula2>1500000</formula2>
    </dataValidation>
    <dataValidation type="whole" operator="lessThanOrEqual" allowBlank="1" showInputMessage="1" showErrorMessage="1" errorTitle="Total volume bid" error="Sum of volume must not exceeding 1,200,000_x000a_" sqref="I10:I29" xr:uid="{964355A5-E0E5-4D4D-BA7B-17ADA6BADE75}">
      <formula1>1200000</formula1>
    </dataValidation>
    <dataValidation type="whole" operator="lessThan" allowBlank="1" showErrorMessage="1" errorTitle="To high volume" error="To high_x000a_" sqref="F30:G30" xr:uid="{00000000-0002-0000-0000-000004000000}">
      <formula1>1200000</formula1>
    </dataValidation>
    <dataValidation type="whole" operator="lessThanOrEqual" allowBlank="1" showInputMessage="1" showErrorMessage="1" errorTitle="Total volume bid" error="Sum of volume must not exceeding 1,000,000_x000a_" sqref="J32" xr:uid="{CA7DB673-A638-418C-96E8-20635F6511D3}">
      <formula1>1000000</formula1>
    </dataValidation>
    <dataValidation type="whole" allowBlank="1" showErrorMessage="1" errorTitle="Only Integer value" error="Value must be integer between 0 and 1,000,000" promptTitle="Volume" prompt="Total volume must not exceed 1,000,000 MWh" sqref="F10:F13" xr:uid="{568C70FE-C203-4B45-9550-B89AFAF7F212}">
      <formula1>1</formula1>
      <formula2>1000000</formula2>
    </dataValidation>
    <dataValidation type="whole" operator="lessThan" allowBlank="1" showInputMessage="1" showErrorMessage="1" sqref="L30:L33 K14:K29" xr:uid="{00000000-0002-0000-0000-000002000000}">
      <formula1>1000001</formula1>
    </dataValidation>
    <dataValidation type="decimal" operator="greaterThanOrEqual" allowBlank="1" showErrorMessage="1" errorTitle="Price" error="Below reservation price" promptTitle="Price" prompt="Reservation price is 10.00 €/MWh" sqref="G10:G29" xr:uid="{8FAA899B-7DB0-4132-96FB-F075F5CE6D60}">
      <formula1>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Q38"/>
  <sheetViews>
    <sheetView showGridLines="0" zoomScale="90" zoomScaleNormal="90" workbookViewId="0">
      <selection activeCell="E2" sqref="E2"/>
    </sheetView>
  </sheetViews>
  <sheetFormatPr defaultColWidth="9.140625" defaultRowHeight="15" x14ac:dyDescent="0.25"/>
  <cols>
    <col min="1" max="2" width="9.140625" style="1"/>
    <col min="3" max="3" width="3.28515625" style="1" customWidth="1"/>
    <col min="4" max="4" width="21.5703125" style="1" customWidth="1"/>
    <col min="5" max="5" width="15.5703125" style="1" bestFit="1" customWidth="1"/>
    <col min="6" max="6" width="19.140625" style="1" customWidth="1"/>
    <col min="7" max="7" width="28.42578125" style="1" bestFit="1" customWidth="1"/>
    <col min="8" max="8" width="29.85546875" style="1" bestFit="1" customWidth="1"/>
    <col min="9" max="9" width="23.5703125" style="1" bestFit="1" customWidth="1"/>
    <col min="10" max="10" width="26.7109375" style="1" customWidth="1"/>
    <col min="11" max="11" width="37.7109375" style="1" bestFit="1" customWidth="1"/>
    <col min="12" max="12" width="22" style="1" customWidth="1"/>
    <col min="13" max="13" width="17.42578125" style="1" bestFit="1" customWidth="1"/>
    <col min="14" max="14" width="14.140625" style="1" customWidth="1"/>
    <col min="15" max="15" width="15.7109375" style="1" customWidth="1"/>
    <col min="16" max="16" width="17.7109375" style="1" bestFit="1" customWidth="1"/>
    <col min="17" max="16384" width="9.140625" style="1"/>
  </cols>
  <sheetData>
    <row r="1" spans="4:17" x14ac:dyDescent="0.25">
      <c r="K1" s="5"/>
      <c r="L1" s="6"/>
      <c r="M1" s="6"/>
      <c r="N1" s="6"/>
      <c r="O1" s="6"/>
      <c r="P1" s="4"/>
      <c r="Q1" s="4"/>
    </row>
    <row r="2" spans="4:17" x14ac:dyDescent="0.25">
      <c r="D2" s="12" t="s">
        <v>0</v>
      </c>
      <c r="E2" s="16" t="s">
        <v>5</v>
      </c>
      <c r="H2" s="20" t="s">
        <v>10</v>
      </c>
      <c r="I2" s="20" t="s">
        <v>4</v>
      </c>
      <c r="J2" s="20" t="s">
        <v>8</v>
      </c>
      <c r="K2" s="20" t="s">
        <v>9</v>
      </c>
      <c r="L2" s="11"/>
      <c r="M2" s="6"/>
      <c r="N2" s="6"/>
      <c r="O2" s="6"/>
      <c r="P2" s="4"/>
      <c r="Q2" s="4"/>
    </row>
    <row r="3" spans="4:17" x14ac:dyDescent="0.25">
      <c r="D3" s="12" t="s">
        <v>1</v>
      </c>
      <c r="E3" s="17" t="s">
        <v>11</v>
      </c>
      <c r="H3" s="27" t="s">
        <v>21</v>
      </c>
      <c r="I3" s="23" t="s">
        <v>27</v>
      </c>
      <c r="J3" s="23"/>
      <c r="K3" s="23"/>
      <c r="L3" s="6"/>
      <c r="M3" s="6"/>
      <c r="N3" s="6"/>
      <c r="O3" s="6"/>
      <c r="P3" s="4"/>
      <c r="Q3" s="4"/>
    </row>
    <row r="4" spans="4:17" ht="15" customHeight="1" x14ac:dyDescent="0.25">
      <c r="D4" s="12" t="s">
        <v>6</v>
      </c>
      <c r="E4" s="16" t="s">
        <v>12</v>
      </c>
      <c r="H4" s="32" t="s">
        <v>16</v>
      </c>
      <c r="I4" s="31" t="s">
        <v>32</v>
      </c>
      <c r="J4" s="22"/>
      <c r="K4" s="22"/>
      <c r="L4" s="4"/>
      <c r="M4" s="4"/>
      <c r="N4" s="9"/>
      <c r="O4" s="8"/>
      <c r="P4" s="4"/>
      <c r="Q4" s="4"/>
    </row>
    <row r="5" spans="4:17" x14ac:dyDescent="0.25">
      <c r="E5" s="18"/>
      <c r="H5" s="24" t="s">
        <v>28</v>
      </c>
      <c r="I5" s="24" t="s">
        <v>17</v>
      </c>
      <c r="J5" s="24" t="s">
        <v>18</v>
      </c>
      <c r="K5" s="24" t="s">
        <v>18</v>
      </c>
      <c r="L5" s="7"/>
      <c r="M5" s="10"/>
      <c r="N5" s="10"/>
      <c r="O5" s="7"/>
      <c r="P5" s="4"/>
      <c r="Q5" s="4"/>
    </row>
    <row r="6" spans="4:17" x14ac:dyDescent="0.25">
      <c r="D6" s="12" t="s">
        <v>14</v>
      </c>
      <c r="E6" s="16" t="s">
        <v>13</v>
      </c>
      <c r="F6" s="3"/>
      <c r="G6" s="3"/>
      <c r="H6" s="25" t="s">
        <v>19</v>
      </c>
      <c r="I6" s="26">
        <v>1</v>
      </c>
      <c r="J6" s="25">
        <v>0.46300000000000002</v>
      </c>
      <c r="K6" s="25">
        <v>0.46300000000000002</v>
      </c>
      <c r="M6" s="2"/>
      <c r="N6" s="2"/>
      <c r="O6" s="2"/>
    </row>
    <row r="7" spans="4:17" x14ac:dyDescent="0.25">
      <c r="F7" s="3"/>
      <c r="G7" s="3"/>
      <c r="M7" s="2"/>
      <c r="N7" s="2"/>
      <c r="O7" s="2"/>
    </row>
    <row r="8" spans="4:17" x14ac:dyDescent="0.25">
      <c r="F8" s="3"/>
      <c r="G8" s="3"/>
      <c r="M8" s="2"/>
      <c r="N8" s="2"/>
      <c r="O8" s="2"/>
    </row>
    <row r="9" spans="4:17" x14ac:dyDescent="0.25">
      <c r="D9" s="12" t="s">
        <v>3</v>
      </c>
      <c r="E9" s="12" t="s">
        <v>2</v>
      </c>
      <c r="F9" s="20" t="s">
        <v>7</v>
      </c>
      <c r="G9" s="20" t="s">
        <v>20</v>
      </c>
      <c r="H9" s="20" t="s">
        <v>30</v>
      </c>
      <c r="I9" s="12" t="s">
        <v>23</v>
      </c>
      <c r="J9" s="12" t="s">
        <v>29</v>
      </c>
      <c r="L9" s="2"/>
      <c r="M9" s="2"/>
      <c r="N9" s="2"/>
    </row>
    <row r="10" spans="4:17" x14ac:dyDescent="0.25">
      <c r="D10" s="14" t="str">
        <f t="shared" ref="D10:D29" si="0">IF(F10&gt;0,$E$2,"")</f>
        <v>Energicia</v>
      </c>
      <c r="E10" s="14">
        <v>1</v>
      </c>
      <c r="F10" s="19">
        <v>30000</v>
      </c>
      <c r="G10" s="21">
        <v>21</v>
      </c>
      <c r="H10" s="29">
        <f>+IF(F10&gt;0,F10*G10,"")</f>
        <v>630000</v>
      </c>
      <c r="I10" s="30">
        <f>+IF(F10&gt;0,SUM($F$9:F10),"")</f>
        <v>30000</v>
      </c>
      <c r="J10" s="29">
        <f>IF(G10="","",H10)</f>
        <v>630000</v>
      </c>
      <c r="L10" s="2"/>
      <c r="M10" s="2"/>
      <c r="N10" s="2"/>
    </row>
    <row r="11" spans="4:17" x14ac:dyDescent="0.25">
      <c r="D11" s="14" t="str">
        <f t="shared" si="0"/>
        <v>Energicia</v>
      </c>
      <c r="E11" s="14">
        <v>2</v>
      </c>
      <c r="F11" s="19">
        <v>50000</v>
      </c>
      <c r="G11" s="21">
        <v>19</v>
      </c>
      <c r="H11" s="29">
        <f t="shared" ref="H11:H29" si="1">+IF(F11&gt;0,F11*G11,"")</f>
        <v>950000</v>
      </c>
      <c r="I11" s="30">
        <f>+IF(F11&gt;0,SUM($F$9:F11),"")</f>
        <v>80000</v>
      </c>
      <c r="J11" s="29">
        <f>IF(H11="","",J10+H11)</f>
        <v>1580000</v>
      </c>
      <c r="L11" s="2"/>
      <c r="M11" s="2"/>
      <c r="N11" s="2"/>
    </row>
    <row r="12" spans="4:17" x14ac:dyDescent="0.25">
      <c r="D12" s="14" t="str">
        <f t="shared" si="0"/>
        <v>Energicia</v>
      </c>
      <c r="E12" s="14">
        <v>3</v>
      </c>
      <c r="F12" s="19">
        <v>80000</v>
      </c>
      <c r="G12" s="21">
        <v>18</v>
      </c>
      <c r="H12" s="29">
        <f t="shared" si="1"/>
        <v>1440000</v>
      </c>
      <c r="I12" s="30">
        <f>+IF(F12&gt;0,SUM($F$9:F12),"")</f>
        <v>160000</v>
      </c>
      <c r="J12" s="29">
        <f>IF(H12="","",J11+H12)</f>
        <v>3020000</v>
      </c>
      <c r="L12" s="2"/>
      <c r="M12" s="2"/>
      <c r="N12" s="2"/>
    </row>
    <row r="13" spans="4:17" x14ac:dyDescent="0.25">
      <c r="D13" s="14" t="str">
        <f t="shared" si="0"/>
        <v>Energicia</v>
      </c>
      <c r="E13" s="14">
        <v>4</v>
      </c>
      <c r="F13" s="19">
        <v>140000</v>
      </c>
      <c r="G13" s="21">
        <v>10</v>
      </c>
      <c r="H13" s="29">
        <f t="shared" si="1"/>
        <v>1400000</v>
      </c>
      <c r="I13" s="30">
        <f>+IF(F13&gt;0,SUM($F$9:F13),"")</f>
        <v>300000</v>
      </c>
      <c r="J13" s="29">
        <f>IF(H13="","",J12+H13)</f>
        <v>4420000</v>
      </c>
      <c r="L13" s="2"/>
      <c r="M13" s="2"/>
      <c r="N13" s="2"/>
    </row>
    <row r="14" spans="4:17" x14ac:dyDescent="0.25">
      <c r="D14" s="14" t="str">
        <f t="shared" si="0"/>
        <v/>
      </c>
      <c r="E14" s="14">
        <v>5</v>
      </c>
      <c r="F14" s="19"/>
      <c r="G14" s="21"/>
      <c r="H14" s="29" t="str">
        <f t="shared" si="1"/>
        <v/>
      </c>
      <c r="I14" s="30" t="str">
        <f>+IF(F14&gt;0,SUM($F$9:F14),"")</f>
        <v/>
      </c>
      <c r="J14" s="29" t="str">
        <f t="shared" ref="J14:J29" si="2">IF(H14="","",J13+H14)</f>
        <v/>
      </c>
      <c r="K14" s="15"/>
      <c r="L14" s="2"/>
      <c r="M14" s="2"/>
      <c r="N14" s="2"/>
    </row>
    <row r="15" spans="4:17" x14ac:dyDescent="0.25">
      <c r="D15" s="14" t="str">
        <f t="shared" si="0"/>
        <v/>
      </c>
      <c r="E15" s="14">
        <v>6</v>
      </c>
      <c r="F15" s="19"/>
      <c r="G15" s="21"/>
      <c r="H15" s="29" t="str">
        <f t="shared" si="1"/>
        <v/>
      </c>
      <c r="I15" s="30" t="str">
        <f>+IF(F15&gt;0,SUM($F$9:F15),"")</f>
        <v/>
      </c>
      <c r="J15" s="29" t="str">
        <f t="shared" si="2"/>
        <v/>
      </c>
      <c r="K15" s="15"/>
    </row>
    <row r="16" spans="4:17" x14ac:dyDescent="0.25">
      <c r="D16" s="14" t="str">
        <f t="shared" si="0"/>
        <v/>
      </c>
      <c r="E16" s="14">
        <v>7</v>
      </c>
      <c r="F16" s="19"/>
      <c r="G16" s="21"/>
      <c r="H16" s="29" t="str">
        <f t="shared" si="1"/>
        <v/>
      </c>
      <c r="I16" s="30" t="str">
        <f>+IF(F16&gt;0,SUM($F$9:F16),"")</f>
        <v/>
      </c>
      <c r="J16" s="29" t="str">
        <f t="shared" si="2"/>
        <v/>
      </c>
      <c r="K16" s="15"/>
    </row>
    <row r="17" spans="4:11" x14ac:dyDescent="0.25">
      <c r="D17" s="14" t="str">
        <f t="shared" si="0"/>
        <v/>
      </c>
      <c r="E17" s="14">
        <v>8</v>
      </c>
      <c r="F17" s="19"/>
      <c r="G17" s="21"/>
      <c r="H17" s="29" t="str">
        <f t="shared" si="1"/>
        <v/>
      </c>
      <c r="I17" s="30" t="str">
        <f>+IF(F17&gt;0,SUM($F$9:F17),"")</f>
        <v/>
      </c>
      <c r="J17" s="29" t="str">
        <f t="shared" si="2"/>
        <v/>
      </c>
      <c r="K17" s="15"/>
    </row>
    <row r="18" spans="4:11" x14ac:dyDescent="0.25">
      <c r="D18" s="14" t="str">
        <f t="shared" si="0"/>
        <v/>
      </c>
      <c r="E18" s="14">
        <v>9</v>
      </c>
      <c r="F18" s="19"/>
      <c r="G18" s="21"/>
      <c r="H18" s="29" t="str">
        <f t="shared" si="1"/>
        <v/>
      </c>
      <c r="I18" s="30" t="str">
        <f>+IF(F18&gt;0,SUM($F$9:F18),"")</f>
        <v/>
      </c>
      <c r="J18" s="29" t="str">
        <f t="shared" si="2"/>
        <v/>
      </c>
      <c r="K18" s="15"/>
    </row>
    <row r="19" spans="4:11" x14ac:dyDescent="0.25">
      <c r="D19" s="14" t="str">
        <f t="shared" si="0"/>
        <v/>
      </c>
      <c r="E19" s="14">
        <v>10</v>
      </c>
      <c r="F19" s="19"/>
      <c r="G19" s="21"/>
      <c r="H19" s="29" t="str">
        <f t="shared" si="1"/>
        <v/>
      </c>
      <c r="I19" s="30" t="str">
        <f>+IF(F19&gt;0,SUM($F$9:F19),"")</f>
        <v/>
      </c>
      <c r="J19" s="29" t="str">
        <f t="shared" si="2"/>
        <v/>
      </c>
      <c r="K19" s="15"/>
    </row>
    <row r="20" spans="4:11" x14ac:dyDescent="0.25">
      <c r="D20" s="14" t="str">
        <f t="shared" si="0"/>
        <v/>
      </c>
      <c r="E20" s="14">
        <v>11</v>
      </c>
      <c r="F20" s="19"/>
      <c r="G20" s="21"/>
      <c r="H20" s="29" t="str">
        <f t="shared" si="1"/>
        <v/>
      </c>
      <c r="I20" s="30" t="str">
        <f>+IF(F20&gt;0,SUM($F$9:F20),"")</f>
        <v/>
      </c>
      <c r="J20" s="29" t="str">
        <f t="shared" si="2"/>
        <v/>
      </c>
      <c r="K20" s="15"/>
    </row>
    <row r="21" spans="4:11" x14ac:dyDescent="0.25">
      <c r="D21" s="14" t="str">
        <f t="shared" si="0"/>
        <v/>
      </c>
      <c r="E21" s="14">
        <v>12</v>
      </c>
      <c r="F21" s="19"/>
      <c r="G21" s="21"/>
      <c r="H21" s="29" t="str">
        <f t="shared" si="1"/>
        <v/>
      </c>
      <c r="I21" s="30" t="str">
        <f>+IF(F21&gt;0,SUM($F$9:F21),"")</f>
        <v/>
      </c>
      <c r="J21" s="29" t="str">
        <f t="shared" si="2"/>
        <v/>
      </c>
      <c r="K21" s="15"/>
    </row>
    <row r="22" spans="4:11" x14ac:dyDescent="0.25">
      <c r="D22" s="14" t="str">
        <f t="shared" si="0"/>
        <v/>
      </c>
      <c r="E22" s="14">
        <v>13</v>
      </c>
      <c r="F22" s="19"/>
      <c r="G22" s="21"/>
      <c r="H22" s="29" t="str">
        <f t="shared" si="1"/>
        <v/>
      </c>
      <c r="I22" s="30" t="str">
        <f>+IF(F22&gt;0,SUM($F$9:F22),"")</f>
        <v/>
      </c>
      <c r="J22" s="29" t="str">
        <f t="shared" si="2"/>
        <v/>
      </c>
    </row>
    <row r="23" spans="4:11" x14ac:dyDescent="0.25">
      <c r="D23" s="14" t="str">
        <f t="shared" si="0"/>
        <v/>
      </c>
      <c r="E23" s="14">
        <v>14</v>
      </c>
      <c r="F23" s="19"/>
      <c r="G23" s="21"/>
      <c r="H23" s="29" t="str">
        <f t="shared" si="1"/>
        <v/>
      </c>
      <c r="I23" s="30" t="str">
        <f>+IF(F23&gt;0,SUM($F$9:F23),"")</f>
        <v/>
      </c>
      <c r="J23" s="29" t="str">
        <f t="shared" si="2"/>
        <v/>
      </c>
    </row>
    <row r="24" spans="4:11" x14ac:dyDescent="0.25">
      <c r="D24" s="14" t="str">
        <f t="shared" si="0"/>
        <v/>
      </c>
      <c r="E24" s="14">
        <v>15</v>
      </c>
      <c r="F24" s="19"/>
      <c r="G24" s="21"/>
      <c r="H24" s="29" t="str">
        <f t="shared" si="1"/>
        <v/>
      </c>
      <c r="I24" s="30" t="str">
        <f>+IF(F24&gt;0,SUM($F$9:F24),"")</f>
        <v/>
      </c>
      <c r="J24" s="29" t="str">
        <f t="shared" si="2"/>
        <v/>
      </c>
    </row>
    <row r="25" spans="4:11" x14ac:dyDescent="0.25">
      <c r="D25" s="14" t="str">
        <f t="shared" si="0"/>
        <v/>
      </c>
      <c r="E25" s="14">
        <v>16</v>
      </c>
      <c r="F25" s="19"/>
      <c r="G25" s="21"/>
      <c r="H25" s="29" t="str">
        <f t="shared" si="1"/>
        <v/>
      </c>
      <c r="I25" s="30" t="str">
        <f>+IF(F25&gt;0,SUM($F$9:F25),"")</f>
        <v/>
      </c>
      <c r="J25" s="29" t="str">
        <f t="shared" si="2"/>
        <v/>
      </c>
    </row>
    <row r="26" spans="4:11" x14ac:dyDescent="0.25">
      <c r="D26" s="14" t="str">
        <f t="shared" si="0"/>
        <v/>
      </c>
      <c r="E26" s="14">
        <v>17</v>
      </c>
      <c r="F26" s="19"/>
      <c r="G26" s="21"/>
      <c r="H26" s="29" t="str">
        <f t="shared" si="1"/>
        <v/>
      </c>
      <c r="I26" s="30" t="str">
        <f>+IF(F26&gt;0,SUM($F$9:F26),"")</f>
        <v/>
      </c>
      <c r="J26" s="29" t="str">
        <f t="shared" si="2"/>
        <v/>
      </c>
    </row>
    <row r="27" spans="4:11" x14ac:dyDescent="0.25">
      <c r="D27" s="14" t="str">
        <f t="shared" si="0"/>
        <v/>
      </c>
      <c r="E27" s="14">
        <v>18</v>
      </c>
      <c r="F27" s="19"/>
      <c r="G27" s="21"/>
      <c r="H27" s="29" t="str">
        <f t="shared" si="1"/>
        <v/>
      </c>
      <c r="I27" s="30" t="str">
        <f>+IF(F27&gt;0,SUM($F$9:F27),"")</f>
        <v/>
      </c>
      <c r="J27" s="29" t="str">
        <f t="shared" si="2"/>
        <v/>
      </c>
    </row>
    <row r="28" spans="4:11" x14ac:dyDescent="0.25">
      <c r="D28" s="14" t="str">
        <f t="shared" si="0"/>
        <v/>
      </c>
      <c r="E28" s="14">
        <v>19</v>
      </c>
      <c r="F28" s="19"/>
      <c r="G28" s="21"/>
      <c r="H28" s="29" t="str">
        <f t="shared" si="1"/>
        <v/>
      </c>
      <c r="I28" s="30" t="str">
        <f>+IF(F28&gt;0,SUM($F$9:F28),"")</f>
        <v/>
      </c>
      <c r="J28" s="29" t="str">
        <f t="shared" si="2"/>
        <v/>
      </c>
    </row>
    <row r="29" spans="4:11" x14ac:dyDescent="0.25">
      <c r="D29" s="14" t="str">
        <f t="shared" si="0"/>
        <v/>
      </c>
      <c r="E29" s="14">
        <v>20</v>
      </c>
      <c r="F29" s="19"/>
      <c r="G29" s="21"/>
      <c r="H29" s="29" t="str">
        <f t="shared" si="1"/>
        <v/>
      </c>
      <c r="I29" s="30" t="str">
        <f>+IF(F29&gt;0,SUM($F$9:F29),"")</f>
        <v/>
      </c>
      <c r="J29" s="29" t="str">
        <f t="shared" si="2"/>
        <v/>
      </c>
    </row>
    <row r="30" spans="4:11" x14ac:dyDescent="0.25">
      <c r="F30" s="15"/>
      <c r="G30" s="15"/>
    </row>
    <row r="31" spans="4:11" x14ac:dyDescent="0.25">
      <c r="D31" s="12" t="s">
        <v>24</v>
      </c>
      <c r="E31" s="12"/>
      <c r="F31" s="12"/>
      <c r="G31" s="12"/>
      <c r="H31" s="12"/>
      <c r="I31" s="12" t="s">
        <v>22</v>
      </c>
      <c r="J31" s="12" t="s">
        <v>15</v>
      </c>
      <c r="K31" s="12" t="s">
        <v>31</v>
      </c>
    </row>
    <row r="32" spans="4:11" x14ac:dyDescent="0.25">
      <c r="D32" s="33" t="s">
        <v>33</v>
      </c>
      <c r="E32" s="33"/>
      <c r="F32" s="33"/>
      <c r="G32" s="33"/>
      <c r="H32" s="33"/>
      <c r="I32" s="34">
        <v>45</v>
      </c>
      <c r="J32" s="35">
        <f>SUM(F10:F29)</f>
        <v>300000</v>
      </c>
      <c r="K32" s="36">
        <f>I32*J32</f>
        <v>13500000</v>
      </c>
    </row>
    <row r="33" spans="4:11" x14ac:dyDescent="0.25">
      <c r="D33" s="33"/>
      <c r="E33" s="33"/>
      <c r="F33" s="33"/>
      <c r="G33" s="33"/>
      <c r="H33" s="33"/>
      <c r="I33" s="34"/>
      <c r="J33" s="35"/>
      <c r="K33" s="36"/>
    </row>
    <row r="34" spans="4:11" x14ac:dyDescent="0.25">
      <c r="D34" s="33"/>
      <c r="E34" s="33"/>
      <c r="F34" s="33"/>
      <c r="G34" s="33"/>
      <c r="H34" s="33"/>
      <c r="I34" s="34"/>
      <c r="J34" s="35"/>
      <c r="K34" s="36"/>
    </row>
    <row r="35" spans="4:11" x14ac:dyDescent="0.25">
      <c r="D35" s="33"/>
      <c r="E35" s="33"/>
      <c r="F35" s="33"/>
      <c r="G35" s="33"/>
      <c r="H35" s="33"/>
      <c r="I35" s="34"/>
      <c r="J35" s="35"/>
      <c r="K35" s="36"/>
    </row>
    <row r="36" spans="4:11" x14ac:dyDescent="0.25">
      <c r="D36" s="33"/>
      <c r="E36" s="33"/>
      <c r="F36" s="33"/>
      <c r="G36" s="33"/>
      <c r="H36" s="33"/>
      <c r="I36" s="34"/>
      <c r="J36" s="35"/>
      <c r="K36" s="36"/>
    </row>
    <row r="37" spans="4:11" x14ac:dyDescent="0.25">
      <c r="D37" s="33"/>
      <c r="E37" s="33"/>
      <c r="F37" s="33"/>
      <c r="G37" s="33"/>
      <c r="H37" s="33"/>
      <c r="I37" s="34"/>
      <c r="J37" s="35"/>
      <c r="K37" s="36"/>
    </row>
    <row r="38" spans="4:11" x14ac:dyDescent="0.25">
      <c r="D38" s="33"/>
      <c r="E38" s="33"/>
      <c r="F38" s="33"/>
      <c r="G38" s="33"/>
      <c r="H38" s="33"/>
      <c r="I38" s="34"/>
      <c r="J38" s="35"/>
      <c r="K38" s="36"/>
    </row>
  </sheetData>
  <sheetProtection algorithmName="SHA-512" hashValue="o0vaVvjyhbekaldf2/jpdkzDE1fjMr4Ei9OrNSpx0B5OuqvoSoZzJ21qm6yxS11BO75XONC1Smxeo1XV0sGfWQ==" saltValue="ZntuzEjYL7ufC/AAiSvgmg==" spinCount="100000" sheet="1" selectLockedCells="1" selectUnlockedCells="1"/>
  <mergeCells count="4">
    <mergeCell ref="D32:H38"/>
    <mergeCell ref="I32:I38"/>
    <mergeCell ref="J32:J38"/>
    <mergeCell ref="K32:K38"/>
  </mergeCells>
  <conditionalFormatting sqref="F36:G36">
    <cfRule type="cellIs" dxfId="0" priority="1" operator="greaterThan">
      <formula>1000000</formula>
    </cfRule>
  </conditionalFormatting>
  <dataValidations count="7">
    <dataValidation type="whole" operator="lessThan" allowBlank="1" showInputMessage="1" showErrorMessage="1" sqref="L30:L33 K14:K29" xr:uid="{BA2F6133-902E-4DB7-B06C-5382F7A4CCBE}">
      <formula1>1000001</formula1>
    </dataValidation>
    <dataValidation type="whole" operator="lessThanOrEqual" allowBlank="1" showInputMessage="1" showErrorMessage="1" errorTitle="Total volume bid" error="Sum of volume must not exceeding 1,000,000_x000a_" sqref="J32" xr:uid="{0C25B366-59FA-4341-9F77-29016BCBAB21}">
      <formula1>1000000</formula1>
    </dataValidation>
    <dataValidation type="whole" allowBlank="1" showErrorMessage="1" errorTitle="Only Integer value" error="Value must be integer between 0 and 1,000,000" promptTitle="Volume" prompt="Total volume must not exceed 1,000,000 MWh" sqref="F10:F13" xr:uid="{1989CB34-5A7D-41C2-8F3C-B0D53607B9F0}">
      <formula1>1</formula1>
      <formula2>1000000</formula2>
    </dataValidation>
    <dataValidation type="decimal" operator="greaterThanOrEqual" allowBlank="1" showErrorMessage="1" errorTitle="Price" error="Below reservation price" promptTitle="Price" prompt="Reservation price is 2.6 €/MWh" sqref="G14:G29" xr:uid="{8FF5BD41-447D-4A55-A09F-4D9A516ABC95}">
      <formula1>2.6</formula1>
    </dataValidation>
    <dataValidation type="whole" operator="lessThan" allowBlank="1" showErrorMessage="1" errorTitle="To high volume" error="To high_x000a_" sqref="F30:G30" xr:uid="{5D578F99-92EA-4DAF-A486-6213C494ADE3}">
      <formula1>1200000</formula1>
    </dataValidation>
    <dataValidation type="whole" operator="lessThanOrEqual" allowBlank="1" showInputMessage="1" showErrorMessage="1" errorTitle="Total volume bid" error="Sum of volume must not exceeding 1,200,000_x000a_" sqref="I10:I29" xr:uid="{645AF122-A776-44C8-9F5E-A5961B88021C}">
      <formula1>1200000</formula1>
    </dataValidation>
    <dataValidation type="whole" allowBlank="1" showErrorMessage="1" errorTitle="Only Integer value" error="Value must be integer between 0 and 1,500,000" promptTitle="Volume" prompt="Total volume must not exceed 1,200,000 MWh" sqref="F14:F29" xr:uid="{B8E0021B-5B5B-4B5B-82CF-5EF568C30191}">
      <formula1>1</formula1>
      <formula2>1500000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sheet</vt:lpstr>
      <vt:lpstr>Example</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Hans-Åge Nielsen</dc:creator>
  <cp:lastModifiedBy>Iliana Nygaard</cp:lastModifiedBy>
  <dcterms:created xsi:type="dcterms:W3CDTF">2013-03-14T08:10:17Z</dcterms:created>
  <dcterms:modified xsi:type="dcterms:W3CDTF">2022-01-04T14:48:28Z</dcterms:modified>
</cp:coreProperties>
</file>