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E:\Historisk materiale\GAS\Gaslager arkiv\AUKTIONER\2023-03-07 Gas &amp; Capacity SY23\"/>
    </mc:Choice>
  </mc:AlternateContent>
  <xr:revisionPtr revIDLastSave="0" documentId="13_ncr:1_{C23CCD98-E631-4EA8-8F1E-4E7E51B377EE}" xr6:coauthVersionLast="47" xr6:coauthVersionMax="47" xr10:uidLastSave="{00000000-0000-0000-0000-000000000000}"/>
  <bookViews>
    <workbookView xWindow="28680" yWindow="-120" windowWidth="29040" windowHeight="17640" xr2:uid="{00000000-000D-0000-FFFF-FFFF00000000}"/>
  </bookViews>
  <sheets>
    <sheet name="Bid sheet" sheetId="7" r:id="rId1"/>
    <sheet name="Exampl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1" l="1"/>
  <c r="H12" i="1"/>
  <c r="H12" i="7"/>
  <c r="M36" i="7"/>
  <c r="L36" i="7"/>
  <c r="K36" i="7"/>
  <c r="J36" i="7"/>
  <c r="I36" i="7"/>
  <c r="H36" i="7"/>
  <c r="D36" i="7"/>
  <c r="M35" i="7"/>
  <c r="L35" i="7"/>
  <c r="K35" i="7"/>
  <c r="J35" i="7"/>
  <c r="I35" i="7"/>
  <c r="H35" i="7"/>
  <c r="D35" i="7"/>
  <c r="M34" i="7"/>
  <c r="L34" i="7"/>
  <c r="K34" i="7"/>
  <c r="J34" i="7"/>
  <c r="I34" i="7"/>
  <c r="H34" i="7"/>
  <c r="D34" i="7"/>
  <c r="M33" i="7"/>
  <c r="L33" i="7"/>
  <c r="K33" i="7"/>
  <c r="J33" i="7"/>
  <c r="I33" i="7"/>
  <c r="H33" i="7"/>
  <c r="D33" i="7"/>
  <c r="M32" i="7"/>
  <c r="L32" i="7"/>
  <c r="K32" i="7"/>
  <c r="J32" i="7"/>
  <c r="I32" i="7"/>
  <c r="H32" i="7"/>
  <c r="D32" i="7"/>
  <c r="M31" i="7"/>
  <c r="L31" i="7"/>
  <c r="K31" i="7"/>
  <c r="J31" i="7"/>
  <c r="I31" i="7"/>
  <c r="H31" i="7"/>
  <c r="D31" i="7"/>
  <c r="M30" i="7"/>
  <c r="L30" i="7"/>
  <c r="K30" i="7"/>
  <c r="J30" i="7"/>
  <c r="I30" i="7"/>
  <c r="H30" i="7"/>
  <c r="D30" i="7"/>
  <c r="M29" i="7"/>
  <c r="L29" i="7"/>
  <c r="K29" i="7"/>
  <c r="J29" i="7"/>
  <c r="I29" i="7"/>
  <c r="H29" i="7"/>
  <c r="D29" i="7"/>
  <c r="M28" i="7"/>
  <c r="L28" i="7"/>
  <c r="K28" i="7"/>
  <c r="J28" i="7"/>
  <c r="I28" i="7"/>
  <c r="H28" i="7"/>
  <c r="D28" i="7"/>
  <c r="M27" i="7"/>
  <c r="L27" i="7"/>
  <c r="K27" i="7"/>
  <c r="J27" i="7"/>
  <c r="I27" i="7"/>
  <c r="H27" i="7"/>
  <c r="D27" i="7"/>
  <c r="M26" i="7"/>
  <c r="L26" i="7"/>
  <c r="K26" i="7"/>
  <c r="J26" i="7"/>
  <c r="I26" i="7"/>
  <c r="H26" i="7"/>
  <c r="D26" i="7"/>
  <c r="M25" i="7"/>
  <c r="L25" i="7"/>
  <c r="K25" i="7"/>
  <c r="J25" i="7"/>
  <c r="I25" i="7"/>
  <c r="H25" i="7"/>
  <c r="D25" i="7"/>
  <c r="M24" i="7"/>
  <c r="L24" i="7"/>
  <c r="K24" i="7"/>
  <c r="J24" i="7"/>
  <c r="I24" i="7"/>
  <c r="H24" i="7"/>
  <c r="D24" i="7"/>
  <c r="M23" i="7"/>
  <c r="L23" i="7"/>
  <c r="K23" i="7"/>
  <c r="J23" i="7"/>
  <c r="I23" i="7"/>
  <c r="H23" i="7"/>
  <c r="D23" i="7"/>
  <c r="M22" i="7"/>
  <c r="L22" i="7"/>
  <c r="K22" i="7"/>
  <c r="J22" i="7"/>
  <c r="I22" i="7"/>
  <c r="H22" i="7"/>
  <c r="D22" i="7"/>
  <c r="M21" i="7"/>
  <c r="L21" i="7"/>
  <c r="K21" i="7"/>
  <c r="J21" i="7"/>
  <c r="I21" i="7"/>
  <c r="H21" i="7"/>
  <c r="D21" i="7"/>
  <c r="M20" i="7"/>
  <c r="L20" i="7"/>
  <c r="K20" i="7"/>
  <c r="J20" i="7"/>
  <c r="I20" i="7"/>
  <c r="H20" i="7"/>
  <c r="D20" i="7"/>
  <c r="M19" i="7"/>
  <c r="L19" i="7"/>
  <c r="K19" i="7"/>
  <c r="J19" i="7"/>
  <c r="I19" i="7"/>
  <c r="H19" i="7"/>
  <c r="D19" i="7"/>
  <c r="D18" i="7"/>
  <c r="D17" i="7"/>
  <c r="D16" i="7"/>
  <c r="I15" i="7"/>
  <c r="I16" i="7" s="1"/>
  <c r="D15" i="7"/>
  <c r="I14" i="7"/>
  <c r="H14" i="7"/>
  <c r="H15" i="7" s="1"/>
  <c r="H16" i="7" s="1"/>
  <c r="H17" i="7" s="1"/>
  <c r="H18" i="7" s="1"/>
  <c r="D14" i="7"/>
  <c r="L13" i="7"/>
  <c r="L14" i="7" s="1"/>
  <c r="L15" i="7" s="1"/>
  <c r="L16" i="7" s="1"/>
  <c r="L17" i="7" s="1"/>
  <c r="L18" i="7" s="1"/>
  <c r="I13" i="7"/>
  <c r="H13" i="7"/>
  <c r="D13" i="7"/>
  <c r="L12" i="7"/>
  <c r="K12" i="7"/>
  <c r="M12" i="7" s="1"/>
  <c r="J12" i="7"/>
  <c r="J13" i="7" s="1"/>
  <c r="J14" i="7" s="1"/>
  <c r="J15" i="7" s="1"/>
  <c r="J16" i="7" s="1"/>
  <c r="J17" i="7" s="1"/>
  <c r="J18" i="7" s="1"/>
  <c r="I12" i="7"/>
  <c r="D12" i="7"/>
  <c r="M19" i="1"/>
  <c r="M20" i="1"/>
  <c r="M21" i="1"/>
  <c r="M22" i="1"/>
  <c r="M23" i="1"/>
  <c r="M24" i="1"/>
  <c r="M25" i="1"/>
  <c r="M26" i="1"/>
  <c r="M27" i="1"/>
  <c r="M28" i="1"/>
  <c r="M29" i="1"/>
  <c r="M30" i="1"/>
  <c r="M31" i="1"/>
  <c r="M32" i="1"/>
  <c r="M33" i="1"/>
  <c r="M34" i="1"/>
  <c r="M35" i="1"/>
  <c r="M36" i="1"/>
  <c r="K12" i="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I12" i="1"/>
  <c r="D32" i="1"/>
  <c r="D33" i="1"/>
  <c r="D34" i="1"/>
  <c r="D35" i="1"/>
  <c r="D36" i="1"/>
  <c r="L12" i="1"/>
  <c r="L13" i="1" s="1"/>
  <c r="L14" i="1" s="1"/>
  <c r="L15" i="1" s="1"/>
  <c r="L16" i="1" s="1"/>
  <c r="L17" i="1" s="1"/>
  <c r="L18" i="1" s="1"/>
  <c r="J12" i="1"/>
  <c r="J13" i="1" s="1"/>
  <c r="J14" i="1" s="1"/>
  <c r="J15" i="1" s="1"/>
  <c r="J16" i="1" s="1"/>
  <c r="J17" i="1" s="1"/>
  <c r="J18" i="1" s="1"/>
  <c r="I17" i="7" l="1"/>
  <c r="K13" i="7"/>
  <c r="K14" i="7" s="1"/>
  <c r="K15" i="7" s="1"/>
  <c r="K16" i="7" s="1"/>
  <c r="K17" i="7" s="1"/>
  <c r="K18" i="7" s="1"/>
  <c r="M12" i="1"/>
  <c r="I13" i="1"/>
  <c r="M13" i="1" s="1"/>
  <c r="M15" i="7" l="1"/>
  <c r="M16" i="7"/>
  <c r="M14" i="7"/>
  <c r="I18" i="7"/>
  <c r="M18" i="7" s="1"/>
  <c r="M17" i="7"/>
  <c r="M13" i="7"/>
  <c r="I14" i="1"/>
  <c r="M14" i="1" s="1"/>
  <c r="I15" i="1" l="1"/>
  <c r="M15" i="1" s="1"/>
  <c r="I16" i="1" l="1"/>
  <c r="M16" i="1" s="1"/>
  <c r="I17" i="1" l="1"/>
  <c r="M17" i="1" s="1"/>
  <c r="I18" i="1" l="1"/>
  <c r="M18" i="1" s="1"/>
  <c r="I19" i="1" l="1"/>
  <c r="I20" i="1" l="1"/>
  <c r="I21" i="1" l="1"/>
  <c r="I22" i="1" l="1"/>
  <c r="I23" i="1" l="1"/>
  <c r="I24" i="1" l="1"/>
  <c r="I25" i="1" l="1"/>
  <c r="I26" i="1" l="1"/>
  <c r="I27" i="1" l="1"/>
  <c r="I28" i="1" l="1"/>
  <c r="I29" i="1" l="1"/>
  <c r="I30" i="1" l="1"/>
  <c r="I31" i="1" l="1"/>
  <c r="I32" i="1" l="1"/>
  <c r="I33" i="1" l="1"/>
  <c r="I34" i="1" l="1"/>
  <c r="I35" i="1" l="1"/>
  <c r="I36" i="1" l="1"/>
  <c r="H14" i="1" l="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D27" i="1"/>
  <c r="D28" i="1"/>
  <c r="D29" i="1"/>
  <c r="D30" i="1"/>
  <c r="D31" i="1"/>
  <c r="D20" i="1"/>
  <c r="D21" i="1"/>
  <c r="D22" i="1"/>
  <c r="D23" i="1"/>
  <c r="D24" i="1"/>
  <c r="D25" i="1"/>
  <c r="D26" i="1"/>
  <c r="L19" i="1"/>
  <c r="L20" i="1" s="1"/>
  <c r="L21" i="1" s="1"/>
  <c r="L22" i="1" s="1"/>
  <c r="L23" i="1" s="1"/>
  <c r="L24" i="1" s="1"/>
  <c r="L25" i="1" s="1"/>
  <c r="L26" i="1" s="1"/>
  <c r="L27" i="1" s="1"/>
  <c r="L28" i="1" s="1"/>
  <c r="L29" i="1" s="1"/>
  <c r="L30" i="1" s="1"/>
  <c r="L31" i="1" s="1"/>
  <c r="L32" i="1" s="1"/>
  <c r="L33" i="1" s="1"/>
  <c r="L34" i="1" s="1"/>
  <c r="L35" i="1" s="1"/>
  <c r="L36" i="1" s="1"/>
  <c r="J19" i="1" l="1"/>
  <c r="J20" i="1" s="1"/>
  <c r="J21" i="1" s="1"/>
  <c r="J22" i="1" s="1"/>
  <c r="J23" i="1" s="1"/>
  <c r="J24" i="1" s="1"/>
  <c r="J25" i="1" s="1"/>
  <c r="J26" i="1" s="1"/>
  <c r="J27" i="1" s="1"/>
  <c r="J28" i="1" s="1"/>
  <c r="J29" i="1" s="1"/>
  <c r="J30" i="1" s="1"/>
  <c r="J31" i="1" s="1"/>
  <c r="J32" i="1" s="1"/>
  <c r="J33" i="1" s="1"/>
  <c r="J34" i="1" s="1"/>
  <c r="J35" i="1" s="1"/>
  <c r="J36" i="1" s="1"/>
  <c r="D13" i="1" l="1"/>
  <c r="D14" i="1"/>
  <c r="D15" i="1"/>
  <c r="D16" i="1"/>
  <c r="D17" i="1"/>
  <c r="D18" i="1"/>
  <c r="D19" i="1"/>
  <c r="D12" i="1"/>
</calcChain>
</file>

<file path=xl/sharedStrings.xml><?xml version="1.0" encoding="utf-8"?>
<sst xmlns="http://schemas.openxmlformats.org/spreadsheetml/2006/main" count="38" uniqueCount="18">
  <si>
    <t>Company name</t>
  </si>
  <si>
    <t>Name</t>
  </si>
  <si>
    <t>Contact</t>
  </si>
  <si>
    <t>Bid number</t>
  </si>
  <si>
    <t>Phone number</t>
  </si>
  <si>
    <t>Customer</t>
  </si>
  <si>
    <t>Contact person</t>
  </si>
  <si>
    <t>Fixed or fill bid</t>
  </si>
  <si>
    <t>Total price                            [€/Storage Period]</t>
  </si>
  <si>
    <t>Price                         [€/MWh/Storage Period]</t>
  </si>
  <si>
    <t>Total Volume bid                 [MWh]</t>
  </si>
  <si>
    <t>Total                      [MWh]</t>
  </si>
  <si>
    <t>CAPACITY</t>
  </si>
  <si>
    <t>GAS</t>
  </si>
  <si>
    <t>Resulting                     sale                       [MWh]</t>
  </si>
  <si>
    <t>Resulting                              sale                  [MWh]</t>
  </si>
  <si>
    <t>Total                     price                       [€/Storage Period]</t>
  </si>
  <si>
    <t>Total                     price                        [€/Storage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</si>
</sst>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5" x14ac:knownFonts="1">
    <font>
      <sz val="11"/>
      <color theme="1"/>
      <name val="Calibri"/>
      <family val="2"/>
      <scheme val="minor"/>
    </font>
    <font>
      <sz val="11"/>
      <color theme="1"/>
      <name val="Calibri"/>
      <family val="2"/>
      <scheme val="minor"/>
    </font>
    <font>
      <sz val="11"/>
      <color theme="0"/>
      <name val="Calibri"/>
      <family val="2"/>
      <scheme val="minor"/>
    </font>
    <font>
      <sz val="11"/>
      <color rgb="FFFDEA71"/>
      <name val="Calibri"/>
      <family val="2"/>
      <scheme val="minor"/>
    </font>
    <font>
      <b/>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12">
    <border>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0" fillId="2" borderId="0" xfId="0" applyFill="1"/>
    <xf numFmtId="0" fontId="3" fillId="2" borderId="0" xfId="0" applyFont="1" applyFill="1"/>
    <xf numFmtId="0" fontId="0" fillId="0" borderId="0" xfId="0" applyFill="1"/>
    <xf numFmtId="0" fontId="4" fillId="0" borderId="0" xfId="0" applyFont="1" applyFill="1" applyBorder="1"/>
    <xf numFmtId="0" fontId="4" fillId="0" borderId="0" xfId="0" applyFont="1" applyFill="1" applyBorder="1" applyAlignment="1">
      <alignment horizontal="right"/>
    </xf>
    <xf numFmtId="0" fontId="2" fillId="5" borderId="0" xfId="0" applyFont="1" applyFill="1"/>
    <xf numFmtId="165" fontId="0" fillId="4" borderId="0" xfId="1" applyNumberFormat="1" applyFont="1" applyFill="1" applyProtection="1">
      <protection locked="0"/>
    </xf>
    <xf numFmtId="2" fontId="0" fillId="4" borderId="0" xfId="0" applyNumberFormat="1" applyFill="1" applyProtection="1">
      <protection locked="0"/>
    </xf>
    <xf numFmtId="165" fontId="0" fillId="2" borderId="0" xfId="0" applyNumberFormat="1" applyFill="1"/>
    <xf numFmtId="16" fontId="0" fillId="2" borderId="0" xfId="0" applyNumberFormat="1" applyFill="1"/>
    <xf numFmtId="165" fontId="0" fillId="3" borderId="0" xfId="1" applyNumberFormat="1" applyFont="1" applyFill="1" applyProtection="1"/>
    <xf numFmtId="0" fontId="2" fillId="2" borderId="0" xfId="0" applyFont="1" applyFill="1"/>
    <xf numFmtId="165" fontId="0" fillId="2" borderId="0" xfId="1" applyNumberFormat="1" applyFont="1" applyFill="1" applyProtection="1">
      <protection locked="0"/>
    </xf>
    <xf numFmtId="165" fontId="0" fillId="3" borderId="1" xfId="1" applyNumberFormat="1" applyFont="1" applyFill="1" applyBorder="1" applyProtection="1"/>
    <xf numFmtId="3" fontId="0" fillId="3" borderId="2" xfId="0" quotePrefix="1" applyNumberFormat="1" applyFill="1" applyBorder="1" applyAlignment="1">
      <alignment horizontal="right"/>
    </xf>
    <xf numFmtId="165" fontId="0" fillId="3" borderId="9" xfId="1" applyNumberFormat="1" applyFont="1" applyFill="1" applyBorder="1" applyProtection="1"/>
    <xf numFmtId="3" fontId="0" fillId="3" borderId="10" xfId="0" quotePrefix="1" applyNumberFormat="1" applyFill="1" applyBorder="1" applyAlignment="1">
      <alignment horizontal="right"/>
    </xf>
    <xf numFmtId="165" fontId="0" fillId="3" borderId="3" xfId="1" applyNumberFormat="1" applyFont="1" applyFill="1" applyBorder="1" applyProtection="1"/>
    <xf numFmtId="3" fontId="0" fillId="3" borderId="4" xfId="0" quotePrefix="1" applyNumberFormat="1" applyFill="1" applyBorder="1" applyAlignment="1">
      <alignment horizontal="right"/>
    </xf>
    <xf numFmtId="3" fontId="0" fillId="3" borderId="7" xfId="0" quotePrefix="1" applyNumberFormat="1" applyFill="1" applyBorder="1" applyAlignment="1">
      <alignment horizontal="right"/>
    </xf>
    <xf numFmtId="3" fontId="0" fillId="3" borderId="11" xfId="0" applyNumberFormat="1" applyFill="1" applyBorder="1" applyAlignment="1">
      <alignment horizontal="right"/>
    </xf>
    <xf numFmtId="3" fontId="0" fillId="3" borderId="8" xfId="0" applyNumberFormat="1" applyFill="1" applyBorder="1" applyAlignment="1">
      <alignment horizontal="right"/>
    </xf>
    <xf numFmtId="0" fontId="0" fillId="3" borderId="11" xfId="0" applyFill="1" applyBorder="1"/>
    <xf numFmtId="0" fontId="0" fillId="3" borderId="2" xfId="0" applyFill="1" applyBorder="1"/>
    <xf numFmtId="0" fontId="0" fillId="3" borderId="10" xfId="0" applyFill="1" applyBorder="1"/>
    <xf numFmtId="0" fontId="0" fillId="3" borderId="4" xfId="0" applyFill="1" applyBorder="1"/>
    <xf numFmtId="0" fontId="0" fillId="2" borderId="8" xfId="0" applyFill="1" applyBorder="1"/>
    <xf numFmtId="0" fontId="2" fillId="5" borderId="3" xfId="0" applyFont="1" applyFill="1" applyBorder="1" applyAlignment="1">
      <alignment horizontal="center" wrapText="1"/>
    </xf>
    <xf numFmtId="0" fontId="2" fillId="5" borderId="4" xfId="0" applyFont="1" applyFill="1" applyBorder="1" applyAlignment="1">
      <alignment horizontal="center" wrapText="1"/>
    </xf>
    <xf numFmtId="0" fontId="0" fillId="2" borderId="0" xfId="0" applyNumberFormat="1" applyFill="1"/>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0" fontId="2" fillId="5" borderId="7" xfId="0" applyFont="1" applyFill="1" applyBorder="1" applyAlignment="1">
      <alignment horizontal="center" wrapText="1"/>
    </xf>
    <xf numFmtId="0" fontId="2" fillId="5" borderId="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mruColors>
      <color rgb="FF99C5BD"/>
      <color rgb="FFFDEA71"/>
      <color rgb="FF415171"/>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xdr:colOff>
      <xdr:row>1</xdr:row>
      <xdr:rowOff>171990</xdr:rowOff>
    </xdr:from>
    <xdr:to>
      <xdr:col>1</xdr:col>
      <xdr:colOff>889000</xdr:colOff>
      <xdr:row>5</xdr:row>
      <xdr:rowOff>47624</xdr:rowOff>
    </xdr:to>
    <xdr:pic>
      <xdr:nvPicPr>
        <xdr:cNvPr id="2" name="Picture 129" descr="cid:image002.jpg@01D230FA.F0438600">
          <a:extLst>
            <a:ext uri="{FF2B5EF4-FFF2-40B4-BE49-F238E27FC236}">
              <a16:creationId xmlns:a16="http://schemas.microsoft.com/office/drawing/2014/main" id="{7D6527A6-ABA9-44EB-80B3-9DB907852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 y="362490"/>
          <a:ext cx="885825" cy="637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539750</xdr:colOff>
      <xdr:row>1</xdr:row>
      <xdr:rowOff>84668</xdr:rowOff>
    </xdr:from>
    <xdr:to>
      <xdr:col>13</xdr:col>
      <xdr:colOff>10583</xdr:colOff>
      <xdr:row>8</xdr:row>
      <xdr:rowOff>35987</xdr:rowOff>
    </xdr:to>
    <xdr:pic>
      <xdr:nvPicPr>
        <xdr:cNvPr id="3" name="Picture 2">
          <a:extLst>
            <a:ext uri="{FF2B5EF4-FFF2-40B4-BE49-F238E27FC236}">
              <a16:creationId xmlns:a16="http://schemas.microsoft.com/office/drawing/2014/main" id="{213C170A-DC2F-4B5F-8281-003417AAAFBD}"/>
            </a:ext>
          </a:extLst>
        </xdr:cNvPr>
        <xdr:cNvPicPr>
          <a:picLocks noChangeAspect="1"/>
        </xdr:cNvPicPr>
      </xdr:nvPicPr>
      <xdr:blipFill>
        <a:blip xmlns:r="http://schemas.openxmlformats.org/officeDocument/2006/relationships" r:embed="rId2"/>
        <a:stretch>
          <a:fillRect/>
        </a:stretch>
      </xdr:blipFill>
      <xdr:spPr>
        <a:xfrm>
          <a:off x="5578475" y="275168"/>
          <a:ext cx="8100483" cy="1284819"/>
        </a:xfrm>
        <a:prstGeom prst="rect">
          <a:avLst/>
        </a:prstGeom>
      </xdr:spPr>
    </xdr:pic>
    <xdr:clientData/>
  </xdr:twoCellAnchor>
  <xdr:twoCellAnchor>
    <xdr:from>
      <xdr:col>13</xdr:col>
      <xdr:colOff>211666</xdr:colOff>
      <xdr:row>1</xdr:row>
      <xdr:rowOff>10583</xdr:rowOff>
    </xdr:from>
    <xdr:to>
      <xdr:col>16</xdr:col>
      <xdr:colOff>1164167</xdr:colOff>
      <xdr:row>36</xdr:row>
      <xdr:rowOff>1058</xdr:rowOff>
    </xdr:to>
    <xdr:sp macro="" textlink="">
      <xdr:nvSpPr>
        <xdr:cNvPr id="4" name="Rektangel 1">
          <a:extLst>
            <a:ext uri="{FF2B5EF4-FFF2-40B4-BE49-F238E27FC236}">
              <a16:creationId xmlns:a16="http://schemas.microsoft.com/office/drawing/2014/main" id="{C1B6B9F2-94B0-42D0-A668-56064BC94B4B}"/>
            </a:ext>
          </a:extLst>
        </xdr:cNvPr>
        <xdr:cNvSpPr/>
      </xdr:nvSpPr>
      <xdr:spPr>
        <a:xfrm>
          <a:off x="13880041" y="201083"/>
          <a:ext cx="6534151" cy="722947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r>
            <a:rPr lang="en-GB" sz="1100" baseline="0">
              <a:solidFill>
                <a:schemeClr val="lt1"/>
              </a:solidFill>
              <a:effectLst/>
              <a:latin typeface="+mn-lt"/>
              <a:ea typeface="+mn-ea"/>
              <a:cs typeface="+mn-cs"/>
            </a:rPr>
            <a:t>of the Auction Rules.</a:t>
          </a:r>
          <a:r>
            <a:rPr lang="en-GB" sz="1100" b="0" baseline="0">
              <a:solidFill>
                <a:schemeClr val="lt1"/>
              </a:solidFill>
              <a:effectLst/>
              <a:latin typeface="+mn-lt"/>
              <a:ea typeface="+mn-ea"/>
              <a:cs typeface="+mn-cs"/>
            </a:rPr>
            <a:t> </a:t>
          </a:r>
        </a:p>
        <a:p>
          <a:endParaRPr lang="da-DK">
            <a:effectLst/>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only receives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 to be Exceeding Bids, GSD shall choose the Bid with the largest Quantity. If both Price and Quantity are identical, the Quantity of the Exceeding Bids will be reduced pro rata, rounded to the nearest integer.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a:t>
          </a:r>
          <a:r>
            <a:rPr lang="en-GB" sz="1100" baseline="0">
              <a:solidFill>
                <a:schemeClr val="bg1"/>
              </a:solidFill>
              <a:effectLst/>
              <a:latin typeface="+mn-lt"/>
              <a:ea typeface="+mn-ea"/>
              <a:cs typeface="+mn-cs"/>
            </a:rPr>
            <a:t>is defined in clause 5.3 of the Auction Rules. </a:t>
          </a:r>
          <a:r>
            <a:rPr lang="en-GB" sz="1100">
              <a:solidFill>
                <a:schemeClr val="bg1"/>
              </a:solidFill>
              <a:effectLst/>
              <a:latin typeface="+mn-lt"/>
              <a:ea typeface="+mn-ea"/>
              <a:cs typeface="+mn-cs"/>
            </a:rPr>
            <a:t>All bids below </a:t>
          </a:r>
          <a:r>
            <a:rPr lang="en-GB" sz="1100">
              <a:solidFill>
                <a:schemeClr val="lt1"/>
              </a:solidFill>
              <a:effectLst/>
              <a:latin typeface="+mn-lt"/>
              <a:ea typeface="+mn-ea"/>
              <a:cs typeface="+mn-cs"/>
            </a:rPr>
            <a:t>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your bid is "fixed bid"  or "fill bid" if it happens to be the Exceeding Bid,  cf. Auction Rules, clause 6.7. c)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 order</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between 11:00-12:00</a:t>
          </a:r>
          <a:r>
            <a:rPr lang="en-GB" sz="1100" baseline="0">
              <a:solidFill>
                <a:schemeClr val="lt1"/>
              </a:solidFill>
              <a:effectLst/>
              <a:latin typeface="+mn-lt"/>
              <a:ea typeface="+mn-ea"/>
              <a:cs typeface="+mn-cs"/>
            </a:rPr>
            <a:t>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xdr:colOff>
      <xdr:row>1</xdr:row>
      <xdr:rowOff>171990</xdr:rowOff>
    </xdr:from>
    <xdr:to>
      <xdr:col>1</xdr:col>
      <xdr:colOff>889000</xdr:colOff>
      <xdr:row>5</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62490"/>
          <a:ext cx="885825" cy="637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539750</xdr:colOff>
      <xdr:row>1</xdr:row>
      <xdr:rowOff>84668</xdr:rowOff>
    </xdr:from>
    <xdr:to>
      <xdr:col>13</xdr:col>
      <xdr:colOff>10583</xdr:colOff>
      <xdr:row>8</xdr:row>
      <xdr:rowOff>35987</xdr:rowOff>
    </xdr:to>
    <xdr:pic>
      <xdr:nvPicPr>
        <xdr:cNvPr id="3" name="Picture 2">
          <a:extLst>
            <a:ext uri="{FF2B5EF4-FFF2-40B4-BE49-F238E27FC236}">
              <a16:creationId xmlns:a16="http://schemas.microsoft.com/office/drawing/2014/main" id="{587BFAD4-B946-5593-3F23-52B20707F8BB}"/>
            </a:ext>
          </a:extLst>
        </xdr:cNvPr>
        <xdr:cNvPicPr>
          <a:picLocks noChangeAspect="1"/>
        </xdr:cNvPicPr>
      </xdr:nvPicPr>
      <xdr:blipFill>
        <a:blip xmlns:r="http://schemas.openxmlformats.org/officeDocument/2006/relationships" r:embed="rId2"/>
        <a:stretch>
          <a:fillRect/>
        </a:stretch>
      </xdr:blipFill>
      <xdr:spPr>
        <a:xfrm>
          <a:off x="6646333" y="275168"/>
          <a:ext cx="8096249" cy="1284819"/>
        </a:xfrm>
        <a:prstGeom prst="rect">
          <a:avLst/>
        </a:prstGeom>
      </xdr:spPr>
    </xdr:pic>
    <xdr:clientData/>
  </xdr:twoCellAnchor>
  <xdr:twoCellAnchor>
    <xdr:from>
      <xdr:col>13</xdr:col>
      <xdr:colOff>211666</xdr:colOff>
      <xdr:row>1</xdr:row>
      <xdr:rowOff>10583</xdr:rowOff>
    </xdr:from>
    <xdr:to>
      <xdr:col>16</xdr:col>
      <xdr:colOff>1164167</xdr:colOff>
      <xdr:row>36</xdr:row>
      <xdr:rowOff>1058</xdr:rowOff>
    </xdr:to>
    <xdr:sp macro="" textlink="">
      <xdr:nvSpPr>
        <xdr:cNvPr id="5" name="Rektangel 1">
          <a:extLst>
            <a:ext uri="{FF2B5EF4-FFF2-40B4-BE49-F238E27FC236}">
              <a16:creationId xmlns:a16="http://schemas.microsoft.com/office/drawing/2014/main" id="{734475D4-386E-4C20-97AD-838EA4C12906}"/>
            </a:ext>
          </a:extLst>
        </xdr:cNvPr>
        <xdr:cNvSpPr/>
      </xdr:nvSpPr>
      <xdr:spPr>
        <a:xfrm>
          <a:off x="14943666" y="201083"/>
          <a:ext cx="6540501" cy="7229475"/>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endParaRPr lang="da-DK">
            <a:effectLst/>
          </a:endParaRPr>
        </a:p>
        <a:p>
          <a:r>
            <a:rPr lang="en-GB" sz="1100" b="0" baseline="0">
              <a:solidFill>
                <a:schemeClr val="lt1"/>
              </a:solidFill>
              <a:effectLst/>
              <a:latin typeface="+mn-lt"/>
              <a:ea typeface="+mn-ea"/>
              <a:cs typeface="+mn-cs"/>
            </a:rPr>
            <a:t> </a:t>
          </a:r>
          <a:endParaRPr lang="da-DK">
            <a:effectLst/>
          </a:endParaRPr>
        </a:p>
        <a:p>
          <a:r>
            <a:rPr lang="en-GB" sz="1100" b="0" baseline="0">
              <a:solidFill>
                <a:schemeClr val="lt1"/>
              </a:solidFill>
              <a:effectLst/>
              <a:latin typeface="+mn-lt"/>
              <a:ea typeface="+mn-ea"/>
              <a:cs typeface="+mn-cs"/>
            </a:rPr>
            <a:t>Storage periode is defined in auction rules, clause 5.1. </a:t>
          </a:r>
          <a:r>
            <a:rPr lang="en-GB" sz="1100" baseline="0">
              <a:solidFill>
                <a:schemeClr val="lt1"/>
              </a:solidFill>
              <a:effectLst/>
              <a:latin typeface="+mn-lt"/>
              <a:ea typeface="+mn-ea"/>
              <a:cs typeface="+mn-cs"/>
            </a:rPr>
            <a:t>of the Auction Rules.</a:t>
          </a:r>
          <a:r>
            <a:rPr lang="en-GB" sz="1100" b="0" baseline="0">
              <a:solidFill>
                <a:schemeClr val="lt1"/>
              </a:solidFill>
              <a:effectLst/>
              <a:latin typeface="+mn-lt"/>
              <a:ea typeface="+mn-ea"/>
              <a:cs typeface="+mn-cs"/>
            </a:rPr>
            <a:t> </a:t>
          </a:r>
        </a:p>
        <a:p>
          <a:endParaRPr lang="da-DK">
            <a:effectLst/>
          </a:endParaRPr>
        </a:p>
        <a:p>
          <a:r>
            <a:rPr lang="en-GB" sz="1100" b="1" u="sng" baseline="0">
              <a:solidFill>
                <a:schemeClr val="lt1"/>
              </a:solidFill>
              <a:effectLst/>
              <a:latin typeface="+mn-lt"/>
              <a:ea typeface="+mn-ea"/>
              <a:cs typeface="+mn-cs"/>
            </a:rPr>
            <a:t>Allocation</a:t>
          </a:r>
          <a:endParaRPr lang="da-DK">
            <a:effectLst/>
          </a:endParaRPr>
        </a:p>
        <a:p>
          <a:r>
            <a:rPr lang="en-GB" sz="1100" b="0">
              <a:solidFill>
                <a:schemeClr val="lt1"/>
              </a:solidFill>
              <a:effectLst/>
              <a:latin typeface="+mn-lt"/>
              <a:ea typeface="+mn-ea"/>
              <a:cs typeface="+mn-cs"/>
            </a:rPr>
            <a:t>GSD shall sort all Bids from the highest to the lowest price and allocate the offered number of SBUs from the top until no more SBUs are available or no more SBUs are demanded: </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a) If</a:t>
          </a:r>
          <a:r>
            <a:rPr lang="en-GB" sz="1100" b="1">
              <a:solidFill>
                <a:schemeClr val="lt1"/>
              </a:solidFill>
              <a:effectLst/>
              <a:latin typeface="+mn-lt"/>
              <a:ea typeface="+mn-ea"/>
              <a:cs typeface="+mn-cs"/>
            </a:rPr>
            <a:t> </a:t>
          </a:r>
          <a:r>
            <a:rPr lang="en-GB" sz="1100" b="0">
              <a:solidFill>
                <a:schemeClr val="lt1"/>
              </a:solidFill>
              <a:effectLst/>
              <a:latin typeface="+mn-lt"/>
              <a:ea typeface="+mn-ea"/>
              <a:cs typeface="+mn-cs"/>
            </a:rPr>
            <a:t>the total of all received valid Bids exceeds the Maximum Quantity offered in the auction, the Quantity of the first Bid that causes the Maximum Quantity to be exceeded (the “Exceeding Bid”) will be reduced to a Quantity whereby the Maximum Quantity is no longer exceeded.</a:t>
          </a:r>
          <a:endParaRPr lang="da-DK">
            <a:effectLst/>
          </a:endParaRPr>
        </a:p>
        <a:p>
          <a:r>
            <a:rPr lang="en-GB"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only receives a minor quantity of capacity. </a:t>
          </a:r>
          <a:endParaRPr lang="da-DK">
            <a:effectLst/>
          </a:endParaRPr>
        </a:p>
        <a:p>
          <a:r>
            <a:rPr lang="en-US" sz="1100">
              <a:solidFill>
                <a:schemeClr val="lt1"/>
              </a:solidFill>
              <a:effectLst/>
              <a:latin typeface="+mn-lt"/>
              <a:ea typeface="+mn-ea"/>
              <a:cs typeface="+mn-cs"/>
            </a:rPr>
            <a:t> </a:t>
          </a:r>
          <a:endParaRPr lang="da-DK">
            <a:effectLst/>
          </a:endParaRPr>
        </a:p>
        <a:p>
          <a:r>
            <a:rPr lang="en-GB" sz="1100" b="0">
              <a:solidFill>
                <a:schemeClr val="lt1"/>
              </a:solidFill>
              <a:effectLst/>
              <a:latin typeface="+mn-lt"/>
              <a:ea typeface="+mn-ea"/>
              <a:cs typeface="+mn-cs"/>
            </a:rPr>
            <a:t>c) If there are identical Bids in price, declared as “fill bid”, which also happen to be Exceeding Bids, GSD shall choose the Bid with the largest Quantity. If both Price and Quantity are identical, the Quantity of the Exceeding Bids will be reduced pro rata, rounded to the nearest integer.</a:t>
          </a:r>
        </a:p>
        <a:p>
          <a:endParaRPr lang="da-DK">
            <a:effectLst/>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a:t>
          </a:r>
          <a:r>
            <a:rPr lang="en-GB" sz="1100" baseline="0">
              <a:solidFill>
                <a:schemeClr val="bg1"/>
              </a:solidFill>
              <a:effectLst/>
              <a:latin typeface="+mn-lt"/>
              <a:ea typeface="+mn-ea"/>
              <a:cs typeface="+mn-cs"/>
            </a:rPr>
            <a:t>is defined in clause 5.3 of the Auction Rules. </a:t>
          </a:r>
          <a:r>
            <a:rPr lang="en-GB" sz="1100">
              <a:solidFill>
                <a:schemeClr val="bg1"/>
              </a:solidFill>
              <a:effectLst/>
              <a:latin typeface="+mn-lt"/>
              <a:ea typeface="+mn-ea"/>
              <a:cs typeface="+mn-cs"/>
            </a:rPr>
            <a:t>All bids below </a:t>
          </a:r>
          <a:r>
            <a:rPr lang="en-GB" sz="1100">
              <a:solidFill>
                <a:schemeClr val="lt1"/>
              </a:solidFill>
              <a:effectLst/>
              <a:latin typeface="+mn-lt"/>
              <a:ea typeface="+mn-ea"/>
              <a:cs typeface="+mn-cs"/>
            </a:rPr>
            <a:t>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endParaRPr lang="da-DK">
            <a:effectLst/>
          </a:endParaRP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your bid is "fixed bid"  or "fill bid" if it happens to be the Exceeding Bid,  cf. Auction Rules, clause 6.7. c)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endParaRPr lang="da-DK">
            <a:effectLst/>
          </a:endParaRPr>
        </a:p>
        <a:p>
          <a:r>
            <a:rPr lang="en-GB" sz="1100">
              <a:solidFill>
                <a:schemeClr val="lt1"/>
              </a:solidFill>
              <a:effectLst/>
              <a:latin typeface="+mn-lt"/>
              <a:ea typeface="+mn-ea"/>
              <a:cs typeface="+mn-cs"/>
            </a:rPr>
            <a:t>4 Bids are to be in descending price order</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between 11:00-12:00</a:t>
          </a:r>
          <a:r>
            <a:rPr lang="en-GB" sz="1100" baseline="0">
              <a:solidFill>
                <a:schemeClr val="lt1"/>
              </a:solidFill>
              <a:effectLst/>
              <a:latin typeface="+mn-lt"/>
              <a:ea typeface="+mn-ea"/>
              <a:cs typeface="+mn-cs"/>
            </a:rPr>
            <a:t> Danish time on the Auction Date (Auction Rules, clause 4)</a:t>
          </a:r>
          <a:endParaRPr lang="da-DK">
            <a:effectLst/>
          </a:endParaRPr>
        </a:p>
        <a:p>
          <a:endParaRPr lang="en-GB" sz="1100" b="1" u="sng">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endParaRPr lang="da-DK">
            <a:effectLst/>
          </a:endParaRPr>
        </a:p>
        <a:p>
          <a:pPr marL="0" indent="0"/>
          <a:endParaRPr lang="en-GB" sz="1400" b="1">
            <a:solidFill>
              <a:srgbClr val="FDEA7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EC5A-1E74-44EA-9435-545DE85BC6C5}">
  <dimension ref="D2:W41"/>
  <sheetViews>
    <sheetView showGridLines="0" tabSelected="1" zoomScale="90" zoomScaleNormal="90" workbookViewId="0">
      <selection activeCell="E3" sqref="E3"/>
    </sheetView>
  </sheetViews>
  <sheetFormatPr defaultColWidth="9.140625" defaultRowHeight="15" x14ac:dyDescent="0.25"/>
  <cols>
    <col min="1" max="1" width="2.42578125" style="1" customWidth="1"/>
    <col min="2" max="2" width="14" style="1" customWidth="1"/>
    <col min="3" max="3" width="1.7109375" style="1" customWidth="1"/>
    <col min="4" max="4" width="27" style="1" customWidth="1"/>
    <col min="5" max="5" width="15.5703125" style="1" bestFit="1" customWidth="1"/>
    <col min="6" max="6" width="14.85546875" style="1" customWidth="1"/>
    <col min="7" max="7" width="23" style="1" customWidth="1"/>
    <col min="8" max="8" width="16.5703125" style="1" customWidth="1"/>
    <col min="9" max="9" width="20.140625" style="1" customWidth="1"/>
    <col min="10" max="10" width="17" style="1" customWidth="1"/>
    <col min="11" max="11" width="17.42578125" style="1" customWidth="1"/>
    <col min="12" max="12" width="15.7109375" style="1" customWidth="1"/>
    <col min="13" max="13" width="19.5703125" style="1" customWidth="1"/>
    <col min="14" max="14" width="46" style="1" customWidth="1"/>
    <col min="15" max="15" width="17.140625" style="1" customWidth="1"/>
    <col min="16" max="16" width="20.5703125" style="1" customWidth="1"/>
    <col min="17" max="17" width="17.7109375" style="1" bestFit="1" customWidth="1"/>
    <col min="18" max="16384" width="9.140625" style="1"/>
  </cols>
  <sheetData>
    <row r="2" spans="4:23" x14ac:dyDescent="0.25">
      <c r="R2" s="3"/>
      <c r="S2" s="3"/>
    </row>
    <row r="3" spans="4:23" x14ac:dyDescent="0.25">
      <c r="D3" s="6" t="s">
        <v>0</v>
      </c>
      <c r="E3" s="7" t="s">
        <v>1</v>
      </c>
      <c r="R3" s="3"/>
      <c r="S3" s="3"/>
      <c r="T3" s="3"/>
      <c r="U3" s="3"/>
      <c r="V3" s="3"/>
      <c r="W3" s="3"/>
    </row>
    <row r="4" spans="4:23" ht="15" customHeight="1" x14ac:dyDescent="0.25">
      <c r="D4" s="6" t="s">
        <v>2</v>
      </c>
      <c r="E4" s="7" t="s">
        <v>4</v>
      </c>
      <c r="R4" s="3"/>
      <c r="S4" s="3"/>
      <c r="T4" s="3"/>
      <c r="U4" s="3"/>
      <c r="V4" s="3"/>
      <c r="W4" s="3"/>
    </row>
    <row r="5" spans="4:23" ht="15" customHeight="1" x14ac:dyDescent="0.25">
      <c r="D5" s="6" t="s">
        <v>6</v>
      </c>
      <c r="E5" s="7" t="s">
        <v>1</v>
      </c>
      <c r="R5" s="3"/>
      <c r="S5" s="3"/>
      <c r="T5" s="3"/>
      <c r="U5" s="3"/>
      <c r="V5" s="3"/>
      <c r="W5" s="3"/>
    </row>
    <row r="6" spans="4:23" x14ac:dyDescent="0.25">
      <c r="R6" s="3"/>
      <c r="S6" s="3"/>
      <c r="T6" s="3"/>
      <c r="U6" s="3"/>
      <c r="V6" s="3"/>
      <c r="W6" s="3"/>
    </row>
    <row r="7" spans="4:23" x14ac:dyDescent="0.25">
      <c r="D7" s="6" t="s">
        <v>7</v>
      </c>
      <c r="E7" s="7"/>
      <c r="F7" s="2"/>
      <c r="R7" s="3"/>
      <c r="S7" s="3"/>
      <c r="T7" s="3"/>
      <c r="U7" s="3"/>
      <c r="V7" s="3"/>
    </row>
    <row r="8" spans="4:23" ht="15" customHeight="1" x14ac:dyDescent="0.25">
      <c r="F8" s="2"/>
      <c r="Q8" s="4"/>
      <c r="R8" s="5"/>
      <c r="S8" s="5"/>
      <c r="T8" s="5"/>
    </row>
    <row r="9" spans="4:23" ht="15" customHeight="1" x14ac:dyDescent="0.25">
      <c r="D9" s="12"/>
      <c r="E9" s="13"/>
      <c r="F9" s="2"/>
      <c r="Q9" s="4"/>
      <c r="R9" s="5"/>
      <c r="S9" s="5"/>
      <c r="T9" s="5"/>
    </row>
    <row r="10" spans="4:23" x14ac:dyDescent="0.25">
      <c r="D10" s="33" t="s">
        <v>5</v>
      </c>
      <c r="E10" s="35" t="s">
        <v>3</v>
      </c>
      <c r="F10" s="35" t="s">
        <v>11</v>
      </c>
      <c r="G10" s="35" t="s">
        <v>9</v>
      </c>
      <c r="H10" s="35" t="s">
        <v>10</v>
      </c>
      <c r="I10" s="35" t="s">
        <v>8</v>
      </c>
      <c r="J10" s="31" t="s">
        <v>12</v>
      </c>
      <c r="K10" s="32"/>
      <c r="L10" s="31" t="s">
        <v>13</v>
      </c>
      <c r="M10" s="32"/>
    </row>
    <row r="11" spans="4:23" ht="60" x14ac:dyDescent="0.25">
      <c r="D11" s="34"/>
      <c r="E11" s="36"/>
      <c r="F11" s="36"/>
      <c r="G11" s="36"/>
      <c r="H11" s="36"/>
      <c r="I11" s="36"/>
      <c r="J11" s="28" t="s">
        <v>14</v>
      </c>
      <c r="K11" s="29" t="s">
        <v>16</v>
      </c>
      <c r="L11" s="28" t="s">
        <v>15</v>
      </c>
      <c r="M11" s="29" t="s">
        <v>17</v>
      </c>
    </row>
    <row r="12" spans="4:23" x14ac:dyDescent="0.25">
      <c r="D12" s="23" t="str">
        <f t="shared" ref="D12:D36" si="0">IF(F12&gt;0,$E$3,"")</f>
        <v/>
      </c>
      <c r="E12" s="24">
        <v>1</v>
      </c>
      <c r="F12" s="7"/>
      <c r="G12" s="8"/>
      <c r="H12" s="11" t="str">
        <f>+IF(F12&gt;0,F12,"")</f>
        <v/>
      </c>
      <c r="I12" s="20" t="str">
        <f>IF(G12="","",+F12*G12)</f>
        <v/>
      </c>
      <c r="J12" s="14" t="str">
        <f>+IF(F12&gt;0,F12,"")</f>
        <v/>
      </c>
      <c r="K12" s="15" t="str">
        <f>IF(G12="","",+F12*3.62)</f>
        <v/>
      </c>
      <c r="L12" s="11" t="str">
        <f>+IF(F12&gt;0,F12,"")</f>
        <v/>
      </c>
      <c r="M12" s="11" t="str">
        <f>IF(F12&gt;0,I12-K12,"")</f>
        <v/>
      </c>
    </row>
    <row r="13" spans="4:23" x14ac:dyDescent="0.25">
      <c r="D13" s="23" t="str">
        <f t="shared" si="0"/>
        <v/>
      </c>
      <c r="E13" s="25">
        <v>2</v>
      </c>
      <c r="F13" s="7"/>
      <c r="G13" s="8"/>
      <c r="H13" s="11" t="str">
        <f>+IF(F13&gt;0,F13+H12,"")</f>
        <v/>
      </c>
      <c r="I13" s="21" t="str">
        <f>IF(G13="","",+F13*G13+I12)</f>
        <v/>
      </c>
      <c r="J13" s="16" t="str">
        <f>+IF(F13&gt;0,F13+J12,"")</f>
        <v/>
      </c>
      <c r="K13" s="17" t="str">
        <f>IF(G13="","",+F13*3.62+K12)</f>
        <v/>
      </c>
      <c r="L13" s="11" t="str">
        <f>+IF(F13&gt;0,(F13)+L12,"")</f>
        <v/>
      </c>
      <c r="M13" s="11" t="str">
        <f t="shared" ref="M13:M36" si="1">IF(F13&gt;0,I13-K13,"")</f>
        <v/>
      </c>
    </row>
    <row r="14" spans="4:23" x14ac:dyDescent="0.25">
      <c r="D14" s="23" t="str">
        <f t="shared" si="0"/>
        <v/>
      </c>
      <c r="E14" s="25">
        <v>3</v>
      </c>
      <c r="F14" s="7"/>
      <c r="G14" s="8"/>
      <c r="H14" s="11" t="str">
        <f t="shared" ref="H14:H36" si="2">+IF(F14&gt;0,F14+H13,"")</f>
        <v/>
      </c>
      <c r="I14" s="21" t="str">
        <f>IF(G14="","",+F14*G14+I13)</f>
        <v/>
      </c>
      <c r="J14" s="16" t="str">
        <f t="shared" ref="J14:J18" si="3">+IF(F14&gt;0,F14+J13,"")</f>
        <v/>
      </c>
      <c r="K14" s="17" t="str">
        <f t="shared" ref="K14:K36" si="4">IF(G14="","",+F14*3.62+K13)</f>
        <v/>
      </c>
      <c r="L14" s="11" t="str">
        <f t="shared" ref="L14:L18" si="5">+IF(F14&gt;0,(F14)+L13,"")</f>
        <v/>
      </c>
      <c r="M14" s="11" t="str">
        <f t="shared" si="1"/>
        <v/>
      </c>
    </row>
    <row r="15" spans="4:23" x14ac:dyDescent="0.25">
      <c r="D15" s="23" t="str">
        <f t="shared" si="0"/>
        <v/>
      </c>
      <c r="E15" s="25">
        <v>4</v>
      </c>
      <c r="F15" s="7"/>
      <c r="G15" s="8"/>
      <c r="H15" s="11" t="str">
        <f t="shared" si="2"/>
        <v/>
      </c>
      <c r="I15" s="21" t="str">
        <f t="shared" ref="I15:I35" si="6">IF(G15="","",+F15*G15+I14)</f>
        <v/>
      </c>
      <c r="J15" s="16" t="str">
        <f t="shared" si="3"/>
        <v/>
      </c>
      <c r="K15" s="17" t="str">
        <f t="shared" si="4"/>
        <v/>
      </c>
      <c r="L15" s="11" t="str">
        <f t="shared" si="5"/>
        <v/>
      </c>
      <c r="M15" s="11" t="str">
        <f t="shared" si="1"/>
        <v/>
      </c>
      <c r="P15" s="9"/>
    </row>
    <row r="16" spans="4:23" x14ac:dyDescent="0.25">
      <c r="D16" s="23" t="str">
        <f t="shared" si="0"/>
        <v/>
      </c>
      <c r="E16" s="25">
        <v>5</v>
      </c>
      <c r="F16" s="7"/>
      <c r="G16" s="8"/>
      <c r="H16" s="11" t="str">
        <f t="shared" si="2"/>
        <v/>
      </c>
      <c r="I16" s="21" t="str">
        <f t="shared" si="6"/>
        <v/>
      </c>
      <c r="J16" s="16" t="str">
        <f t="shared" si="3"/>
        <v/>
      </c>
      <c r="K16" s="17" t="str">
        <f t="shared" si="4"/>
        <v/>
      </c>
      <c r="L16" s="11" t="str">
        <f t="shared" si="5"/>
        <v/>
      </c>
      <c r="M16" s="11" t="str">
        <f t="shared" si="1"/>
        <v/>
      </c>
    </row>
    <row r="17" spans="4:13" x14ac:dyDescent="0.25">
      <c r="D17" s="23" t="str">
        <f t="shared" si="0"/>
        <v/>
      </c>
      <c r="E17" s="25">
        <v>6</v>
      </c>
      <c r="F17" s="7"/>
      <c r="G17" s="8"/>
      <c r="H17" s="11" t="str">
        <f t="shared" si="2"/>
        <v/>
      </c>
      <c r="I17" s="21" t="str">
        <f t="shared" si="6"/>
        <v/>
      </c>
      <c r="J17" s="16" t="str">
        <f t="shared" si="3"/>
        <v/>
      </c>
      <c r="K17" s="17" t="str">
        <f t="shared" si="4"/>
        <v/>
      </c>
      <c r="L17" s="11" t="str">
        <f t="shared" si="5"/>
        <v/>
      </c>
      <c r="M17" s="11" t="str">
        <f t="shared" si="1"/>
        <v/>
      </c>
    </row>
    <row r="18" spans="4:13" x14ac:dyDescent="0.25">
      <c r="D18" s="23" t="str">
        <f t="shared" si="0"/>
        <v/>
      </c>
      <c r="E18" s="25">
        <v>7</v>
      </c>
      <c r="F18" s="7"/>
      <c r="G18" s="8"/>
      <c r="H18" s="11" t="str">
        <f t="shared" si="2"/>
        <v/>
      </c>
      <c r="I18" s="21" t="str">
        <f t="shared" si="6"/>
        <v/>
      </c>
      <c r="J18" s="16" t="str">
        <f t="shared" si="3"/>
        <v/>
      </c>
      <c r="K18" s="17" t="str">
        <f t="shared" si="4"/>
        <v/>
      </c>
      <c r="L18" s="11" t="str">
        <f t="shared" si="5"/>
        <v/>
      </c>
      <c r="M18" s="11" t="str">
        <f t="shared" si="1"/>
        <v/>
      </c>
    </row>
    <row r="19" spans="4:13" x14ac:dyDescent="0.25">
      <c r="D19" s="23" t="str">
        <f t="shared" si="0"/>
        <v/>
      </c>
      <c r="E19" s="25">
        <v>8</v>
      </c>
      <c r="F19" s="7"/>
      <c r="G19" s="8"/>
      <c r="H19" s="11" t="str">
        <f t="shared" si="2"/>
        <v/>
      </c>
      <c r="I19" s="21" t="str">
        <f t="shared" si="6"/>
        <v/>
      </c>
      <c r="J19" s="16" t="str">
        <f t="shared" ref="J19:J36" si="7">+IF(F19&gt;0,(F19*0.4)+J18,"")</f>
        <v/>
      </c>
      <c r="K19" s="17" t="str">
        <f t="shared" si="4"/>
        <v/>
      </c>
      <c r="L19" s="11" t="str">
        <f t="shared" ref="L19:L31" si="8">+IF(F19&gt;0,(F19*0.6)+L18,"")</f>
        <v/>
      </c>
      <c r="M19" s="11" t="str">
        <f t="shared" si="1"/>
        <v/>
      </c>
    </row>
    <row r="20" spans="4:13" x14ac:dyDescent="0.25">
      <c r="D20" s="23" t="str">
        <f t="shared" si="0"/>
        <v/>
      </c>
      <c r="E20" s="25">
        <v>9</v>
      </c>
      <c r="F20" s="7"/>
      <c r="G20" s="8"/>
      <c r="H20" s="11" t="str">
        <f t="shared" si="2"/>
        <v/>
      </c>
      <c r="I20" s="21" t="str">
        <f t="shared" si="6"/>
        <v/>
      </c>
      <c r="J20" s="16" t="str">
        <f t="shared" si="7"/>
        <v/>
      </c>
      <c r="K20" s="17" t="str">
        <f t="shared" si="4"/>
        <v/>
      </c>
      <c r="L20" s="11" t="str">
        <f t="shared" si="8"/>
        <v/>
      </c>
      <c r="M20" s="11" t="str">
        <f t="shared" si="1"/>
        <v/>
      </c>
    </row>
    <row r="21" spans="4:13" x14ac:dyDescent="0.25">
      <c r="D21" s="23" t="str">
        <f t="shared" si="0"/>
        <v/>
      </c>
      <c r="E21" s="25">
        <v>10</v>
      </c>
      <c r="F21" s="7"/>
      <c r="G21" s="8"/>
      <c r="H21" s="11" t="str">
        <f t="shared" si="2"/>
        <v/>
      </c>
      <c r="I21" s="21" t="str">
        <f t="shared" si="6"/>
        <v/>
      </c>
      <c r="J21" s="16" t="str">
        <f t="shared" si="7"/>
        <v/>
      </c>
      <c r="K21" s="17" t="str">
        <f t="shared" si="4"/>
        <v/>
      </c>
      <c r="L21" s="11" t="str">
        <f t="shared" si="8"/>
        <v/>
      </c>
      <c r="M21" s="11" t="str">
        <f t="shared" si="1"/>
        <v/>
      </c>
    </row>
    <row r="22" spans="4:13" x14ac:dyDescent="0.25">
      <c r="D22" s="23" t="str">
        <f t="shared" si="0"/>
        <v/>
      </c>
      <c r="E22" s="25">
        <v>11</v>
      </c>
      <c r="F22" s="7"/>
      <c r="G22" s="8"/>
      <c r="H22" s="11" t="str">
        <f t="shared" si="2"/>
        <v/>
      </c>
      <c r="I22" s="21" t="str">
        <f t="shared" si="6"/>
        <v/>
      </c>
      <c r="J22" s="16" t="str">
        <f t="shared" si="7"/>
        <v/>
      </c>
      <c r="K22" s="17" t="str">
        <f t="shared" si="4"/>
        <v/>
      </c>
      <c r="L22" s="11" t="str">
        <f t="shared" si="8"/>
        <v/>
      </c>
      <c r="M22" s="11" t="str">
        <f t="shared" si="1"/>
        <v/>
      </c>
    </row>
    <row r="23" spans="4:13" x14ac:dyDescent="0.25">
      <c r="D23" s="23" t="str">
        <f t="shared" si="0"/>
        <v/>
      </c>
      <c r="E23" s="25">
        <v>12</v>
      </c>
      <c r="F23" s="7"/>
      <c r="G23" s="8"/>
      <c r="H23" s="11" t="str">
        <f t="shared" si="2"/>
        <v/>
      </c>
      <c r="I23" s="21" t="str">
        <f t="shared" si="6"/>
        <v/>
      </c>
      <c r="J23" s="16" t="str">
        <f t="shared" si="7"/>
        <v/>
      </c>
      <c r="K23" s="17" t="str">
        <f t="shared" si="4"/>
        <v/>
      </c>
      <c r="L23" s="11" t="str">
        <f t="shared" si="8"/>
        <v/>
      </c>
      <c r="M23" s="11" t="str">
        <f t="shared" si="1"/>
        <v/>
      </c>
    </row>
    <row r="24" spans="4:13" x14ac:dyDescent="0.25">
      <c r="D24" s="23" t="str">
        <f t="shared" si="0"/>
        <v/>
      </c>
      <c r="E24" s="25">
        <v>13</v>
      </c>
      <c r="F24" s="7"/>
      <c r="G24" s="8"/>
      <c r="H24" s="11" t="str">
        <f t="shared" si="2"/>
        <v/>
      </c>
      <c r="I24" s="21" t="str">
        <f t="shared" si="6"/>
        <v/>
      </c>
      <c r="J24" s="16" t="str">
        <f t="shared" si="7"/>
        <v/>
      </c>
      <c r="K24" s="17" t="str">
        <f t="shared" si="4"/>
        <v/>
      </c>
      <c r="L24" s="11" t="str">
        <f t="shared" si="8"/>
        <v/>
      </c>
      <c r="M24" s="11" t="str">
        <f t="shared" si="1"/>
        <v/>
      </c>
    </row>
    <row r="25" spans="4:13" x14ac:dyDescent="0.25">
      <c r="D25" s="23" t="str">
        <f t="shared" si="0"/>
        <v/>
      </c>
      <c r="E25" s="25">
        <v>14</v>
      </c>
      <c r="F25" s="7"/>
      <c r="G25" s="8"/>
      <c r="H25" s="11" t="str">
        <f t="shared" si="2"/>
        <v/>
      </c>
      <c r="I25" s="21" t="str">
        <f t="shared" si="6"/>
        <v/>
      </c>
      <c r="J25" s="16" t="str">
        <f t="shared" si="7"/>
        <v/>
      </c>
      <c r="K25" s="17" t="str">
        <f t="shared" si="4"/>
        <v/>
      </c>
      <c r="L25" s="11" t="str">
        <f t="shared" si="8"/>
        <v/>
      </c>
      <c r="M25" s="11" t="str">
        <f t="shared" si="1"/>
        <v/>
      </c>
    </row>
    <row r="26" spans="4:13" x14ac:dyDescent="0.25">
      <c r="D26" s="23" t="str">
        <f t="shared" si="0"/>
        <v/>
      </c>
      <c r="E26" s="25">
        <v>15</v>
      </c>
      <c r="F26" s="7"/>
      <c r="G26" s="8"/>
      <c r="H26" s="11" t="str">
        <f t="shared" si="2"/>
        <v/>
      </c>
      <c r="I26" s="21" t="str">
        <f t="shared" si="6"/>
        <v/>
      </c>
      <c r="J26" s="16" t="str">
        <f t="shared" si="7"/>
        <v/>
      </c>
      <c r="K26" s="17" t="str">
        <f t="shared" si="4"/>
        <v/>
      </c>
      <c r="L26" s="11" t="str">
        <f t="shared" si="8"/>
        <v/>
      </c>
      <c r="M26" s="11" t="str">
        <f t="shared" si="1"/>
        <v/>
      </c>
    </row>
    <row r="27" spans="4:13" x14ac:dyDescent="0.25">
      <c r="D27" s="23" t="str">
        <f t="shared" si="0"/>
        <v/>
      </c>
      <c r="E27" s="25">
        <v>16</v>
      </c>
      <c r="F27" s="7"/>
      <c r="G27" s="8"/>
      <c r="H27" s="11" t="str">
        <f t="shared" si="2"/>
        <v/>
      </c>
      <c r="I27" s="21" t="str">
        <f t="shared" si="6"/>
        <v/>
      </c>
      <c r="J27" s="16" t="str">
        <f t="shared" si="7"/>
        <v/>
      </c>
      <c r="K27" s="17" t="str">
        <f t="shared" si="4"/>
        <v/>
      </c>
      <c r="L27" s="11" t="str">
        <f t="shared" si="8"/>
        <v/>
      </c>
      <c r="M27" s="11" t="str">
        <f t="shared" si="1"/>
        <v/>
      </c>
    </row>
    <row r="28" spans="4:13" x14ac:dyDescent="0.25">
      <c r="D28" s="23" t="str">
        <f t="shared" si="0"/>
        <v/>
      </c>
      <c r="E28" s="25">
        <v>17</v>
      </c>
      <c r="F28" s="7"/>
      <c r="G28" s="8"/>
      <c r="H28" s="11" t="str">
        <f t="shared" si="2"/>
        <v/>
      </c>
      <c r="I28" s="21" t="str">
        <f t="shared" si="6"/>
        <v/>
      </c>
      <c r="J28" s="16" t="str">
        <f t="shared" si="7"/>
        <v/>
      </c>
      <c r="K28" s="17" t="str">
        <f t="shared" si="4"/>
        <v/>
      </c>
      <c r="L28" s="11" t="str">
        <f t="shared" si="8"/>
        <v/>
      </c>
      <c r="M28" s="11" t="str">
        <f t="shared" si="1"/>
        <v/>
      </c>
    </row>
    <row r="29" spans="4:13" x14ac:dyDescent="0.25">
      <c r="D29" s="23" t="str">
        <f t="shared" si="0"/>
        <v/>
      </c>
      <c r="E29" s="25">
        <v>18</v>
      </c>
      <c r="F29" s="7"/>
      <c r="G29" s="8"/>
      <c r="H29" s="11" t="str">
        <f t="shared" si="2"/>
        <v/>
      </c>
      <c r="I29" s="21" t="str">
        <f t="shared" si="6"/>
        <v/>
      </c>
      <c r="J29" s="16" t="str">
        <f t="shared" si="7"/>
        <v/>
      </c>
      <c r="K29" s="17" t="str">
        <f t="shared" si="4"/>
        <v/>
      </c>
      <c r="L29" s="11" t="str">
        <f t="shared" si="8"/>
        <v/>
      </c>
      <c r="M29" s="11" t="str">
        <f t="shared" si="1"/>
        <v/>
      </c>
    </row>
    <row r="30" spans="4:13" x14ac:dyDescent="0.25">
      <c r="D30" s="23" t="str">
        <f t="shared" si="0"/>
        <v/>
      </c>
      <c r="E30" s="25">
        <v>19</v>
      </c>
      <c r="F30" s="7"/>
      <c r="G30" s="8"/>
      <c r="H30" s="11" t="str">
        <f t="shared" si="2"/>
        <v/>
      </c>
      <c r="I30" s="21" t="str">
        <f t="shared" si="6"/>
        <v/>
      </c>
      <c r="J30" s="16" t="str">
        <f t="shared" si="7"/>
        <v/>
      </c>
      <c r="K30" s="17" t="str">
        <f t="shared" si="4"/>
        <v/>
      </c>
      <c r="L30" s="11" t="str">
        <f t="shared" si="8"/>
        <v/>
      </c>
      <c r="M30" s="11" t="str">
        <f t="shared" si="1"/>
        <v/>
      </c>
    </row>
    <row r="31" spans="4:13" x14ac:dyDescent="0.25">
      <c r="D31" s="23" t="str">
        <f t="shared" si="0"/>
        <v/>
      </c>
      <c r="E31" s="25">
        <v>20</v>
      </c>
      <c r="F31" s="7"/>
      <c r="G31" s="8"/>
      <c r="H31" s="11" t="str">
        <f t="shared" si="2"/>
        <v/>
      </c>
      <c r="I31" s="21" t="str">
        <f t="shared" si="6"/>
        <v/>
      </c>
      <c r="J31" s="16" t="str">
        <f t="shared" si="7"/>
        <v/>
      </c>
      <c r="K31" s="17" t="str">
        <f t="shared" si="4"/>
        <v/>
      </c>
      <c r="L31" s="11" t="str">
        <f t="shared" si="8"/>
        <v/>
      </c>
      <c r="M31" s="11" t="str">
        <f t="shared" si="1"/>
        <v/>
      </c>
    </row>
    <row r="32" spans="4:13" x14ac:dyDescent="0.25">
      <c r="D32" s="23" t="str">
        <f t="shared" si="0"/>
        <v/>
      </c>
      <c r="E32" s="25">
        <v>21</v>
      </c>
      <c r="F32" s="7"/>
      <c r="G32" s="8"/>
      <c r="H32" s="11" t="str">
        <f t="shared" si="2"/>
        <v/>
      </c>
      <c r="I32" s="21" t="str">
        <f t="shared" si="6"/>
        <v/>
      </c>
      <c r="J32" s="16" t="str">
        <f t="shared" si="7"/>
        <v/>
      </c>
      <c r="K32" s="17" t="str">
        <f t="shared" si="4"/>
        <v/>
      </c>
      <c r="L32" s="11" t="str">
        <f t="shared" ref="L32:L36" si="9">+IF(F32&gt;0,(F32*0.6)+L31,"")</f>
        <v/>
      </c>
      <c r="M32" s="11" t="str">
        <f t="shared" si="1"/>
        <v/>
      </c>
    </row>
    <row r="33" spans="4:13" x14ac:dyDescent="0.25">
      <c r="D33" s="23" t="str">
        <f t="shared" si="0"/>
        <v/>
      </c>
      <c r="E33" s="25">
        <v>22</v>
      </c>
      <c r="F33" s="7"/>
      <c r="G33" s="8"/>
      <c r="H33" s="11" t="str">
        <f t="shared" si="2"/>
        <v/>
      </c>
      <c r="I33" s="21" t="str">
        <f t="shared" si="6"/>
        <v/>
      </c>
      <c r="J33" s="16" t="str">
        <f t="shared" si="7"/>
        <v/>
      </c>
      <c r="K33" s="17" t="str">
        <f t="shared" si="4"/>
        <v/>
      </c>
      <c r="L33" s="11" t="str">
        <f t="shared" si="9"/>
        <v/>
      </c>
      <c r="M33" s="11" t="str">
        <f t="shared" si="1"/>
        <v/>
      </c>
    </row>
    <row r="34" spans="4:13" x14ac:dyDescent="0.25">
      <c r="D34" s="23" t="str">
        <f t="shared" si="0"/>
        <v/>
      </c>
      <c r="E34" s="25">
        <v>23</v>
      </c>
      <c r="F34" s="7"/>
      <c r="G34" s="8"/>
      <c r="H34" s="11" t="str">
        <f t="shared" si="2"/>
        <v/>
      </c>
      <c r="I34" s="21" t="str">
        <f t="shared" si="6"/>
        <v/>
      </c>
      <c r="J34" s="16" t="str">
        <f t="shared" si="7"/>
        <v/>
      </c>
      <c r="K34" s="17" t="str">
        <f t="shared" si="4"/>
        <v/>
      </c>
      <c r="L34" s="11" t="str">
        <f t="shared" si="9"/>
        <v/>
      </c>
      <c r="M34" s="11" t="str">
        <f t="shared" si="1"/>
        <v/>
      </c>
    </row>
    <row r="35" spans="4:13" x14ac:dyDescent="0.25">
      <c r="D35" s="23" t="str">
        <f t="shared" si="0"/>
        <v/>
      </c>
      <c r="E35" s="25">
        <v>24</v>
      </c>
      <c r="F35" s="7"/>
      <c r="G35" s="8"/>
      <c r="H35" s="11" t="str">
        <f t="shared" si="2"/>
        <v/>
      </c>
      <c r="I35" s="21" t="str">
        <f t="shared" si="6"/>
        <v/>
      </c>
      <c r="J35" s="16" t="str">
        <f t="shared" si="7"/>
        <v/>
      </c>
      <c r="K35" s="17" t="str">
        <f t="shared" si="4"/>
        <v/>
      </c>
      <c r="L35" s="11" t="str">
        <f t="shared" si="9"/>
        <v/>
      </c>
      <c r="M35" s="11" t="str">
        <f t="shared" si="1"/>
        <v/>
      </c>
    </row>
    <row r="36" spans="4:13" x14ac:dyDescent="0.25">
      <c r="D36" s="23" t="str">
        <f t="shared" si="0"/>
        <v/>
      </c>
      <c r="E36" s="26">
        <v>25</v>
      </c>
      <c r="F36" s="7"/>
      <c r="G36" s="8"/>
      <c r="H36" s="11" t="str">
        <f t="shared" si="2"/>
        <v/>
      </c>
      <c r="I36" s="22" t="str">
        <f>IF(G36="","",+F36*G36+I35)</f>
        <v/>
      </c>
      <c r="J36" s="18" t="str">
        <f t="shared" si="7"/>
        <v/>
      </c>
      <c r="K36" s="19" t="str">
        <f t="shared" si="4"/>
        <v/>
      </c>
      <c r="L36" s="11" t="str">
        <f t="shared" si="9"/>
        <v/>
      </c>
      <c r="M36" s="11" t="str">
        <f t="shared" si="1"/>
        <v/>
      </c>
    </row>
    <row r="37" spans="4:13" x14ac:dyDescent="0.25">
      <c r="D37" s="27"/>
      <c r="I37" s="10"/>
    </row>
    <row r="38" spans="4:13" x14ac:dyDescent="0.25">
      <c r="I38" s="10"/>
      <c r="M38" s="30"/>
    </row>
    <row r="41" spans="4:13" x14ac:dyDescent="0.25">
      <c r="I41" s="10"/>
    </row>
  </sheetData>
  <sheetProtection algorithmName="SHA-512" hashValue="8roCTZ1eukxAkCibAENsQSJkNBC5swicrIKojZKNZr3qa7uImKhturSMEj9eAJn7wVtn2XsCAjKkwz3mhGBgdQ==" saltValue="KwfUK5wl5xYPluNwCM0TVQ==" spinCount="100000" sheet="1" selectLockedCells="1"/>
  <mergeCells count="8">
    <mergeCell ref="J10:K10"/>
    <mergeCell ref="L10:M10"/>
    <mergeCell ref="D10:D11"/>
    <mergeCell ref="E10:E11"/>
    <mergeCell ref="F10:F11"/>
    <mergeCell ref="G10:G11"/>
    <mergeCell ref="H10:H11"/>
    <mergeCell ref="I10:I11"/>
  </mergeCells>
  <dataValidations count="3">
    <dataValidation type="whole" operator="lessThanOrEqual" allowBlank="1" showInputMessage="1" showErrorMessage="1" errorTitle="Total volume bid" error="Sum of volume must not exceeding 1,200,000_x000a_" sqref="N20:N30 N15" xr:uid="{78518FB3-BE50-489D-8FE5-509784BF7B2E}">
      <formula1>1200000</formula1>
    </dataValidation>
    <dataValidation type="whole" operator="lessThan" allowBlank="1" showInputMessage="1" showErrorMessage="1" sqref="P20:P30 P15" xr:uid="{671CC46C-F291-4A6E-AF75-63C0A8E2A5D8}">
      <formula1>1000001</formula1>
    </dataValidation>
    <dataValidation type="whole" allowBlank="1" showErrorMessage="1" errorTitle="Volume" error="Must be between 1 and 500,000" sqref="F12:F36" xr:uid="{95AE9713-3023-427B-91D7-9143E8B543EE}">
      <formula1>1</formula1>
      <formula2>500000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W41"/>
  <sheetViews>
    <sheetView showGridLines="0" zoomScale="90" zoomScaleNormal="90" workbookViewId="0">
      <selection activeCell="E3" sqref="E3"/>
    </sheetView>
  </sheetViews>
  <sheetFormatPr defaultColWidth="9.140625" defaultRowHeight="15" x14ac:dyDescent="0.25"/>
  <cols>
    <col min="1" max="1" width="2.42578125" style="1" customWidth="1"/>
    <col min="2" max="2" width="14" style="1" customWidth="1"/>
    <col min="3" max="3" width="1.7109375" style="1" customWidth="1"/>
    <col min="4" max="4" width="27" style="1" customWidth="1"/>
    <col min="5" max="5" width="15.5703125" style="1" bestFit="1" customWidth="1"/>
    <col min="6" max="6" width="14.85546875" style="1" customWidth="1"/>
    <col min="7" max="7" width="23" style="1" customWidth="1"/>
    <col min="8" max="8" width="16.5703125" style="1" customWidth="1"/>
    <col min="9" max="9" width="20.140625" style="1" customWidth="1"/>
    <col min="10" max="10" width="17" style="1" customWidth="1"/>
    <col min="11" max="11" width="17.42578125" style="1" customWidth="1"/>
    <col min="12" max="12" width="15.7109375" style="1" customWidth="1"/>
    <col min="13" max="13" width="19.5703125" style="1" customWidth="1"/>
    <col min="14" max="14" width="46" style="1" customWidth="1"/>
    <col min="15" max="15" width="17.140625" style="1" customWidth="1"/>
    <col min="16" max="16" width="20.5703125" style="1" customWidth="1"/>
    <col min="17" max="17" width="17.7109375" style="1" bestFit="1" customWidth="1"/>
    <col min="18" max="16384" width="9.140625" style="1"/>
  </cols>
  <sheetData>
    <row r="2" spans="4:23" x14ac:dyDescent="0.25">
      <c r="R2" s="3"/>
      <c r="S2" s="3"/>
    </row>
    <row r="3" spans="4:23" x14ac:dyDescent="0.25">
      <c r="D3" s="6" t="s">
        <v>0</v>
      </c>
      <c r="E3" s="7" t="s">
        <v>1</v>
      </c>
      <c r="R3" s="3"/>
      <c r="S3" s="3"/>
      <c r="T3" s="3"/>
      <c r="U3" s="3"/>
      <c r="V3" s="3"/>
      <c r="W3" s="3"/>
    </row>
    <row r="4" spans="4:23" ht="15" customHeight="1" x14ac:dyDescent="0.25">
      <c r="D4" s="6" t="s">
        <v>2</v>
      </c>
      <c r="E4" s="7" t="s">
        <v>4</v>
      </c>
      <c r="R4" s="3"/>
      <c r="S4" s="3"/>
      <c r="T4" s="3"/>
      <c r="U4" s="3"/>
      <c r="V4" s="3"/>
      <c r="W4" s="3"/>
    </row>
    <row r="5" spans="4:23" ht="15" customHeight="1" x14ac:dyDescent="0.25">
      <c r="D5" s="6" t="s">
        <v>6</v>
      </c>
      <c r="E5" s="7" t="s">
        <v>1</v>
      </c>
      <c r="R5" s="3"/>
      <c r="S5" s="3"/>
      <c r="T5" s="3"/>
      <c r="U5" s="3"/>
      <c r="V5" s="3"/>
      <c r="W5" s="3"/>
    </row>
    <row r="6" spans="4:23" x14ac:dyDescent="0.25">
      <c r="R6" s="3"/>
      <c r="S6" s="3"/>
      <c r="T6" s="3"/>
      <c r="U6" s="3"/>
      <c r="V6" s="3"/>
      <c r="W6" s="3"/>
    </row>
    <row r="7" spans="4:23" x14ac:dyDescent="0.25">
      <c r="D7" s="6" t="s">
        <v>7</v>
      </c>
      <c r="E7" s="7"/>
      <c r="F7" s="2"/>
      <c r="R7" s="3"/>
      <c r="S7" s="3"/>
      <c r="T7" s="3"/>
      <c r="U7" s="3"/>
      <c r="V7" s="3"/>
    </row>
    <row r="8" spans="4:23" ht="15" customHeight="1" x14ac:dyDescent="0.25">
      <c r="F8" s="2"/>
      <c r="Q8" s="4"/>
      <c r="R8" s="5"/>
      <c r="S8" s="5"/>
      <c r="T8" s="5"/>
    </row>
    <row r="9" spans="4:23" ht="15" customHeight="1" x14ac:dyDescent="0.25">
      <c r="D9" s="12"/>
      <c r="E9" s="13"/>
      <c r="F9" s="2"/>
      <c r="Q9" s="4"/>
      <c r="R9" s="5"/>
      <c r="S9" s="5"/>
      <c r="T9" s="5"/>
    </row>
    <row r="10" spans="4:23" x14ac:dyDescent="0.25">
      <c r="D10" s="33" t="s">
        <v>5</v>
      </c>
      <c r="E10" s="35" t="s">
        <v>3</v>
      </c>
      <c r="F10" s="35" t="s">
        <v>11</v>
      </c>
      <c r="G10" s="35" t="s">
        <v>9</v>
      </c>
      <c r="H10" s="35" t="s">
        <v>10</v>
      </c>
      <c r="I10" s="35" t="s">
        <v>8</v>
      </c>
      <c r="J10" s="31" t="s">
        <v>12</v>
      </c>
      <c r="K10" s="32"/>
      <c r="L10" s="31" t="s">
        <v>13</v>
      </c>
      <c r="M10" s="32"/>
    </row>
    <row r="11" spans="4:23" ht="60" x14ac:dyDescent="0.25">
      <c r="D11" s="34"/>
      <c r="E11" s="36"/>
      <c r="F11" s="36"/>
      <c r="G11" s="36"/>
      <c r="H11" s="36"/>
      <c r="I11" s="36"/>
      <c r="J11" s="28" t="s">
        <v>14</v>
      </c>
      <c r="K11" s="29" t="s">
        <v>16</v>
      </c>
      <c r="L11" s="28" t="s">
        <v>15</v>
      </c>
      <c r="M11" s="29" t="s">
        <v>17</v>
      </c>
    </row>
    <row r="12" spans="4:23" x14ac:dyDescent="0.25">
      <c r="D12" s="23" t="str">
        <f t="shared" ref="D12:D19" si="0">IF(F12&gt;0,$E$3,"")</f>
        <v>Name</v>
      </c>
      <c r="E12" s="24">
        <v>1</v>
      </c>
      <c r="F12" s="7">
        <v>10000</v>
      </c>
      <c r="G12" s="8">
        <v>55</v>
      </c>
      <c r="H12" s="11">
        <f>+IF(F12&gt;0,F12+H11,"")</f>
        <v>10000</v>
      </c>
      <c r="I12" s="20">
        <f>IF(G12="","",+F12*G12)</f>
        <v>550000</v>
      </c>
      <c r="J12" s="14">
        <f>+IF(F12&gt;0,F12,"")</f>
        <v>10000</v>
      </c>
      <c r="K12" s="15">
        <f>IF(G12="","",+F12*3.62)</f>
        <v>36200</v>
      </c>
      <c r="L12" s="11">
        <f>+IF(F12&gt;0,F12,"")</f>
        <v>10000</v>
      </c>
      <c r="M12" s="11">
        <f>IF(F12&gt;0,I12-K12,"")</f>
        <v>513800</v>
      </c>
    </row>
    <row r="13" spans="4:23" x14ac:dyDescent="0.25">
      <c r="D13" s="23" t="str">
        <f t="shared" si="0"/>
        <v>Name</v>
      </c>
      <c r="E13" s="25">
        <v>2</v>
      </c>
      <c r="F13" s="7">
        <v>15000</v>
      </c>
      <c r="G13" s="8">
        <v>51</v>
      </c>
      <c r="H13" s="11">
        <f>+IF(F13&gt;0,F13,"")</f>
        <v>15000</v>
      </c>
      <c r="I13" s="21">
        <f>IF(G13="","",+F13*G13+I12)</f>
        <v>1315000</v>
      </c>
      <c r="J13" s="16">
        <f>+IF(F13&gt;0,F13+J12,"")</f>
        <v>25000</v>
      </c>
      <c r="K13" s="17">
        <f>IF(G13="","",+F13*3.62+K12)</f>
        <v>90500</v>
      </c>
      <c r="L13" s="11">
        <f>+IF(F13&gt;0,(F13)+L12,"")</f>
        <v>25000</v>
      </c>
      <c r="M13" s="11">
        <f t="shared" ref="M13:M36" si="1">IF(F13&gt;0,I13-K13,"")</f>
        <v>1224500</v>
      </c>
    </row>
    <row r="14" spans="4:23" x14ac:dyDescent="0.25">
      <c r="D14" s="23" t="str">
        <f t="shared" si="0"/>
        <v>Name</v>
      </c>
      <c r="E14" s="25">
        <v>3</v>
      </c>
      <c r="F14" s="7">
        <v>20000</v>
      </c>
      <c r="G14" s="8">
        <v>47</v>
      </c>
      <c r="H14" s="11">
        <f t="shared" ref="H14:H31" si="2">+IF(F14&gt;0,F14+H13,"")</f>
        <v>35000</v>
      </c>
      <c r="I14" s="21">
        <f>IF(G14="","",+F14*G14+I13)</f>
        <v>2255000</v>
      </c>
      <c r="J14" s="16">
        <f t="shared" ref="J14:J18" si="3">+IF(F14&gt;0,F14+J13,"")</f>
        <v>45000</v>
      </c>
      <c r="K14" s="17">
        <f t="shared" ref="K14:K36" si="4">IF(G14="","",+F14*3.62+K13)</f>
        <v>162900</v>
      </c>
      <c r="L14" s="11">
        <f t="shared" ref="L14:L18" si="5">+IF(F14&gt;0,(F14)+L13,"")</f>
        <v>45000</v>
      </c>
      <c r="M14" s="11">
        <f t="shared" si="1"/>
        <v>2092100</v>
      </c>
    </row>
    <row r="15" spans="4:23" x14ac:dyDescent="0.25">
      <c r="D15" s="23" t="str">
        <f t="shared" si="0"/>
        <v>Name</v>
      </c>
      <c r="E15" s="25">
        <v>4</v>
      </c>
      <c r="F15" s="7">
        <v>25000</v>
      </c>
      <c r="G15" s="8">
        <v>43</v>
      </c>
      <c r="H15" s="11">
        <f t="shared" si="2"/>
        <v>60000</v>
      </c>
      <c r="I15" s="21">
        <f t="shared" ref="I15:I35" si="6">IF(G15="","",+F15*G15+I14)</f>
        <v>3330000</v>
      </c>
      <c r="J15" s="16">
        <f t="shared" si="3"/>
        <v>70000</v>
      </c>
      <c r="K15" s="17">
        <f t="shared" si="4"/>
        <v>253400</v>
      </c>
      <c r="L15" s="11">
        <f t="shared" si="5"/>
        <v>70000</v>
      </c>
      <c r="M15" s="11">
        <f t="shared" si="1"/>
        <v>3076600</v>
      </c>
      <c r="P15" s="9"/>
    </row>
    <row r="16" spans="4:23" x14ac:dyDescent="0.25">
      <c r="D16" s="23" t="str">
        <f t="shared" si="0"/>
        <v>Name</v>
      </c>
      <c r="E16" s="25">
        <v>5</v>
      </c>
      <c r="F16" s="7">
        <v>20000</v>
      </c>
      <c r="G16" s="8">
        <v>40</v>
      </c>
      <c r="H16" s="11">
        <f t="shared" si="2"/>
        <v>80000</v>
      </c>
      <c r="I16" s="21">
        <f t="shared" si="6"/>
        <v>4130000</v>
      </c>
      <c r="J16" s="16">
        <f t="shared" si="3"/>
        <v>90000</v>
      </c>
      <c r="K16" s="17">
        <f t="shared" si="4"/>
        <v>325800</v>
      </c>
      <c r="L16" s="11">
        <f t="shared" si="5"/>
        <v>90000</v>
      </c>
      <c r="M16" s="11">
        <f t="shared" si="1"/>
        <v>3804200</v>
      </c>
    </row>
    <row r="17" spans="4:13" x14ac:dyDescent="0.25">
      <c r="D17" s="23" t="str">
        <f t="shared" si="0"/>
        <v>Name</v>
      </c>
      <c r="E17" s="25">
        <v>6</v>
      </c>
      <c r="F17" s="7">
        <v>50000</v>
      </c>
      <c r="G17" s="8">
        <v>37</v>
      </c>
      <c r="H17" s="11">
        <f t="shared" si="2"/>
        <v>130000</v>
      </c>
      <c r="I17" s="21">
        <f t="shared" si="6"/>
        <v>5980000</v>
      </c>
      <c r="J17" s="16">
        <f t="shared" si="3"/>
        <v>140000</v>
      </c>
      <c r="K17" s="17">
        <f t="shared" si="4"/>
        <v>506800</v>
      </c>
      <c r="L17" s="11">
        <f t="shared" si="5"/>
        <v>140000</v>
      </c>
      <c r="M17" s="11">
        <f t="shared" si="1"/>
        <v>5473200</v>
      </c>
    </row>
    <row r="18" spans="4:13" x14ac:dyDescent="0.25">
      <c r="D18" s="23" t="str">
        <f t="shared" si="0"/>
        <v>Name</v>
      </c>
      <c r="E18" s="25">
        <v>7</v>
      </c>
      <c r="F18" s="7">
        <v>100000</v>
      </c>
      <c r="G18" s="8">
        <v>34</v>
      </c>
      <c r="H18" s="11">
        <f t="shared" si="2"/>
        <v>230000</v>
      </c>
      <c r="I18" s="21">
        <f t="shared" si="6"/>
        <v>9380000</v>
      </c>
      <c r="J18" s="16">
        <f t="shared" si="3"/>
        <v>240000</v>
      </c>
      <c r="K18" s="17">
        <f t="shared" si="4"/>
        <v>868800</v>
      </c>
      <c r="L18" s="11">
        <f t="shared" si="5"/>
        <v>240000</v>
      </c>
      <c r="M18" s="11">
        <f t="shared" si="1"/>
        <v>8511200</v>
      </c>
    </row>
    <row r="19" spans="4:13" x14ac:dyDescent="0.25">
      <c r="D19" s="23" t="str">
        <f t="shared" si="0"/>
        <v/>
      </c>
      <c r="E19" s="25">
        <v>8</v>
      </c>
      <c r="F19" s="7"/>
      <c r="G19" s="8"/>
      <c r="H19" s="11" t="str">
        <f t="shared" si="2"/>
        <v/>
      </c>
      <c r="I19" s="21" t="str">
        <f t="shared" si="6"/>
        <v/>
      </c>
      <c r="J19" s="16" t="str">
        <f t="shared" ref="J19:J31" si="7">+IF(F19&gt;0,(F19*0.4)+J18,"")</f>
        <v/>
      </c>
      <c r="K19" s="17" t="str">
        <f t="shared" si="4"/>
        <v/>
      </c>
      <c r="L19" s="11" t="str">
        <f t="shared" ref="L19:L31" si="8">+IF(F19&gt;0,(F19*0.6)+L18,"")</f>
        <v/>
      </c>
      <c r="M19" s="11" t="str">
        <f t="shared" si="1"/>
        <v/>
      </c>
    </row>
    <row r="20" spans="4:13" x14ac:dyDescent="0.25">
      <c r="D20" s="23" t="str">
        <f t="shared" ref="D20:D27" si="9">IF(F20&gt;0,$E$3,"")</f>
        <v/>
      </c>
      <c r="E20" s="25">
        <v>9</v>
      </c>
      <c r="F20" s="7"/>
      <c r="G20" s="8"/>
      <c r="H20" s="11" t="str">
        <f t="shared" si="2"/>
        <v/>
      </c>
      <c r="I20" s="21" t="str">
        <f t="shared" si="6"/>
        <v/>
      </c>
      <c r="J20" s="16" t="str">
        <f t="shared" si="7"/>
        <v/>
      </c>
      <c r="K20" s="17" t="str">
        <f t="shared" si="4"/>
        <v/>
      </c>
      <c r="L20" s="11" t="str">
        <f t="shared" si="8"/>
        <v/>
      </c>
      <c r="M20" s="11" t="str">
        <f t="shared" si="1"/>
        <v/>
      </c>
    </row>
    <row r="21" spans="4:13" x14ac:dyDescent="0.25">
      <c r="D21" s="23" t="str">
        <f t="shared" si="9"/>
        <v/>
      </c>
      <c r="E21" s="25">
        <v>10</v>
      </c>
      <c r="F21" s="7"/>
      <c r="G21" s="8"/>
      <c r="H21" s="11" t="str">
        <f t="shared" si="2"/>
        <v/>
      </c>
      <c r="I21" s="21" t="str">
        <f t="shared" si="6"/>
        <v/>
      </c>
      <c r="J21" s="16" t="str">
        <f t="shared" si="7"/>
        <v/>
      </c>
      <c r="K21" s="17" t="str">
        <f t="shared" si="4"/>
        <v/>
      </c>
      <c r="L21" s="11" t="str">
        <f t="shared" si="8"/>
        <v/>
      </c>
      <c r="M21" s="11" t="str">
        <f t="shared" si="1"/>
        <v/>
      </c>
    </row>
    <row r="22" spans="4:13" x14ac:dyDescent="0.25">
      <c r="D22" s="23" t="str">
        <f t="shared" si="9"/>
        <v/>
      </c>
      <c r="E22" s="25">
        <v>11</v>
      </c>
      <c r="F22" s="7"/>
      <c r="G22" s="8"/>
      <c r="H22" s="11" t="str">
        <f t="shared" si="2"/>
        <v/>
      </c>
      <c r="I22" s="21" t="str">
        <f t="shared" si="6"/>
        <v/>
      </c>
      <c r="J22" s="16" t="str">
        <f t="shared" si="7"/>
        <v/>
      </c>
      <c r="K22" s="17" t="str">
        <f t="shared" si="4"/>
        <v/>
      </c>
      <c r="L22" s="11" t="str">
        <f t="shared" si="8"/>
        <v/>
      </c>
      <c r="M22" s="11" t="str">
        <f t="shared" si="1"/>
        <v/>
      </c>
    </row>
    <row r="23" spans="4:13" x14ac:dyDescent="0.25">
      <c r="D23" s="23" t="str">
        <f t="shared" si="9"/>
        <v/>
      </c>
      <c r="E23" s="25">
        <v>12</v>
      </c>
      <c r="F23" s="7"/>
      <c r="G23" s="8"/>
      <c r="H23" s="11" t="str">
        <f t="shared" si="2"/>
        <v/>
      </c>
      <c r="I23" s="21" t="str">
        <f t="shared" si="6"/>
        <v/>
      </c>
      <c r="J23" s="16" t="str">
        <f t="shared" si="7"/>
        <v/>
      </c>
      <c r="K23" s="17" t="str">
        <f t="shared" si="4"/>
        <v/>
      </c>
      <c r="L23" s="11" t="str">
        <f t="shared" si="8"/>
        <v/>
      </c>
      <c r="M23" s="11" t="str">
        <f t="shared" si="1"/>
        <v/>
      </c>
    </row>
    <row r="24" spans="4:13" x14ac:dyDescent="0.25">
      <c r="D24" s="23" t="str">
        <f t="shared" si="9"/>
        <v/>
      </c>
      <c r="E24" s="25">
        <v>13</v>
      </c>
      <c r="F24" s="7"/>
      <c r="G24" s="8"/>
      <c r="H24" s="11" t="str">
        <f t="shared" si="2"/>
        <v/>
      </c>
      <c r="I24" s="21" t="str">
        <f t="shared" si="6"/>
        <v/>
      </c>
      <c r="J24" s="16" t="str">
        <f t="shared" si="7"/>
        <v/>
      </c>
      <c r="K24" s="17" t="str">
        <f t="shared" si="4"/>
        <v/>
      </c>
      <c r="L24" s="11" t="str">
        <f t="shared" si="8"/>
        <v/>
      </c>
      <c r="M24" s="11" t="str">
        <f t="shared" si="1"/>
        <v/>
      </c>
    </row>
    <row r="25" spans="4:13" x14ac:dyDescent="0.25">
      <c r="D25" s="23" t="str">
        <f t="shared" si="9"/>
        <v/>
      </c>
      <c r="E25" s="25">
        <v>14</v>
      </c>
      <c r="F25" s="7"/>
      <c r="G25" s="8"/>
      <c r="H25" s="11" t="str">
        <f t="shared" si="2"/>
        <v/>
      </c>
      <c r="I25" s="21" t="str">
        <f t="shared" si="6"/>
        <v/>
      </c>
      <c r="J25" s="16" t="str">
        <f t="shared" si="7"/>
        <v/>
      </c>
      <c r="K25" s="17" t="str">
        <f t="shared" si="4"/>
        <v/>
      </c>
      <c r="L25" s="11" t="str">
        <f t="shared" si="8"/>
        <v/>
      </c>
      <c r="M25" s="11" t="str">
        <f t="shared" si="1"/>
        <v/>
      </c>
    </row>
    <row r="26" spans="4:13" x14ac:dyDescent="0.25">
      <c r="D26" s="23" t="str">
        <f t="shared" si="9"/>
        <v/>
      </c>
      <c r="E26" s="25">
        <v>15</v>
      </c>
      <c r="F26" s="7"/>
      <c r="G26" s="8"/>
      <c r="H26" s="11" t="str">
        <f t="shared" si="2"/>
        <v/>
      </c>
      <c r="I26" s="21" t="str">
        <f t="shared" si="6"/>
        <v/>
      </c>
      <c r="J26" s="16" t="str">
        <f t="shared" si="7"/>
        <v/>
      </c>
      <c r="K26" s="17" t="str">
        <f t="shared" si="4"/>
        <v/>
      </c>
      <c r="L26" s="11" t="str">
        <f t="shared" si="8"/>
        <v/>
      </c>
      <c r="M26" s="11" t="str">
        <f t="shared" si="1"/>
        <v/>
      </c>
    </row>
    <row r="27" spans="4:13" x14ac:dyDescent="0.25">
      <c r="D27" s="23" t="str">
        <f t="shared" si="9"/>
        <v/>
      </c>
      <c r="E27" s="25">
        <v>16</v>
      </c>
      <c r="F27" s="7"/>
      <c r="G27" s="8"/>
      <c r="H27" s="11" t="str">
        <f t="shared" si="2"/>
        <v/>
      </c>
      <c r="I27" s="21" t="str">
        <f t="shared" si="6"/>
        <v/>
      </c>
      <c r="J27" s="16" t="str">
        <f t="shared" si="7"/>
        <v/>
      </c>
      <c r="K27" s="17" t="str">
        <f t="shared" si="4"/>
        <v/>
      </c>
      <c r="L27" s="11" t="str">
        <f t="shared" si="8"/>
        <v/>
      </c>
      <c r="M27" s="11" t="str">
        <f t="shared" si="1"/>
        <v/>
      </c>
    </row>
    <row r="28" spans="4:13" x14ac:dyDescent="0.25">
      <c r="D28" s="23" t="str">
        <f t="shared" ref="D28:D34" si="10">IF(F28&gt;0,$E$3,"")</f>
        <v/>
      </c>
      <c r="E28" s="25">
        <v>17</v>
      </c>
      <c r="F28" s="7"/>
      <c r="G28" s="8"/>
      <c r="H28" s="11" t="str">
        <f t="shared" si="2"/>
        <v/>
      </c>
      <c r="I28" s="21" t="str">
        <f t="shared" si="6"/>
        <v/>
      </c>
      <c r="J28" s="16" t="str">
        <f t="shared" si="7"/>
        <v/>
      </c>
      <c r="K28" s="17" t="str">
        <f t="shared" si="4"/>
        <v/>
      </c>
      <c r="L28" s="11" t="str">
        <f t="shared" si="8"/>
        <v/>
      </c>
      <c r="M28" s="11" t="str">
        <f t="shared" si="1"/>
        <v/>
      </c>
    </row>
    <row r="29" spans="4:13" x14ac:dyDescent="0.25">
      <c r="D29" s="23" t="str">
        <f t="shared" si="10"/>
        <v/>
      </c>
      <c r="E29" s="25">
        <v>18</v>
      </c>
      <c r="F29" s="7"/>
      <c r="G29" s="8"/>
      <c r="H29" s="11" t="str">
        <f t="shared" si="2"/>
        <v/>
      </c>
      <c r="I29" s="21" t="str">
        <f t="shared" si="6"/>
        <v/>
      </c>
      <c r="J29" s="16" t="str">
        <f t="shared" si="7"/>
        <v/>
      </c>
      <c r="K29" s="17" t="str">
        <f t="shared" si="4"/>
        <v/>
      </c>
      <c r="L29" s="11" t="str">
        <f t="shared" si="8"/>
        <v/>
      </c>
      <c r="M29" s="11" t="str">
        <f t="shared" si="1"/>
        <v/>
      </c>
    </row>
    <row r="30" spans="4:13" x14ac:dyDescent="0.25">
      <c r="D30" s="23" t="str">
        <f t="shared" si="10"/>
        <v/>
      </c>
      <c r="E30" s="25">
        <v>19</v>
      </c>
      <c r="F30" s="7"/>
      <c r="G30" s="8"/>
      <c r="H30" s="11" t="str">
        <f t="shared" si="2"/>
        <v/>
      </c>
      <c r="I30" s="21" t="str">
        <f t="shared" si="6"/>
        <v/>
      </c>
      <c r="J30" s="16" t="str">
        <f t="shared" si="7"/>
        <v/>
      </c>
      <c r="K30" s="17" t="str">
        <f t="shared" si="4"/>
        <v/>
      </c>
      <c r="L30" s="11" t="str">
        <f t="shared" si="8"/>
        <v/>
      </c>
      <c r="M30" s="11" t="str">
        <f t="shared" si="1"/>
        <v/>
      </c>
    </row>
    <row r="31" spans="4:13" x14ac:dyDescent="0.25">
      <c r="D31" s="23" t="str">
        <f t="shared" si="10"/>
        <v/>
      </c>
      <c r="E31" s="25">
        <v>20</v>
      </c>
      <c r="F31" s="7"/>
      <c r="G31" s="8"/>
      <c r="H31" s="11" t="str">
        <f t="shared" si="2"/>
        <v/>
      </c>
      <c r="I31" s="21" t="str">
        <f t="shared" si="6"/>
        <v/>
      </c>
      <c r="J31" s="16" t="str">
        <f t="shared" si="7"/>
        <v/>
      </c>
      <c r="K31" s="17" t="str">
        <f t="shared" si="4"/>
        <v/>
      </c>
      <c r="L31" s="11" t="str">
        <f t="shared" si="8"/>
        <v/>
      </c>
      <c r="M31" s="11" t="str">
        <f t="shared" si="1"/>
        <v/>
      </c>
    </row>
    <row r="32" spans="4:13" x14ac:dyDescent="0.25">
      <c r="D32" s="23" t="str">
        <f t="shared" si="10"/>
        <v/>
      </c>
      <c r="E32" s="25">
        <v>21</v>
      </c>
      <c r="F32" s="7"/>
      <c r="G32" s="8"/>
      <c r="H32" s="11" t="str">
        <f t="shared" ref="H32:H36" si="11">+IF(F32&gt;0,F32+H31,"")</f>
        <v/>
      </c>
      <c r="I32" s="21" t="str">
        <f t="shared" si="6"/>
        <v/>
      </c>
      <c r="J32" s="16" t="str">
        <f t="shared" ref="J32:J36" si="12">+IF(F32&gt;0,(F32*0.4)+J31,"")</f>
        <v/>
      </c>
      <c r="K32" s="17" t="str">
        <f t="shared" si="4"/>
        <v/>
      </c>
      <c r="L32" s="11" t="str">
        <f t="shared" ref="L32:L36" si="13">+IF(F32&gt;0,(F32*0.6)+L31,"")</f>
        <v/>
      </c>
      <c r="M32" s="11" t="str">
        <f t="shared" si="1"/>
        <v/>
      </c>
    </row>
    <row r="33" spans="4:13" x14ac:dyDescent="0.25">
      <c r="D33" s="23" t="str">
        <f t="shared" si="10"/>
        <v/>
      </c>
      <c r="E33" s="25">
        <v>22</v>
      </c>
      <c r="F33" s="7"/>
      <c r="G33" s="8"/>
      <c r="H33" s="11" t="str">
        <f t="shared" si="11"/>
        <v/>
      </c>
      <c r="I33" s="21" t="str">
        <f t="shared" si="6"/>
        <v/>
      </c>
      <c r="J33" s="16" t="str">
        <f t="shared" si="12"/>
        <v/>
      </c>
      <c r="K33" s="17" t="str">
        <f t="shared" si="4"/>
        <v/>
      </c>
      <c r="L33" s="11" t="str">
        <f t="shared" si="13"/>
        <v/>
      </c>
      <c r="M33" s="11" t="str">
        <f t="shared" si="1"/>
        <v/>
      </c>
    </row>
    <row r="34" spans="4:13" x14ac:dyDescent="0.25">
      <c r="D34" s="23" t="str">
        <f t="shared" si="10"/>
        <v/>
      </c>
      <c r="E34" s="25">
        <v>23</v>
      </c>
      <c r="F34" s="7"/>
      <c r="G34" s="8"/>
      <c r="H34" s="11" t="str">
        <f t="shared" si="11"/>
        <v/>
      </c>
      <c r="I34" s="21" t="str">
        <f t="shared" si="6"/>
        <v/>
      </c>
      <c r="J34" s="16" t="str">
        <f t="shared" si="12"/>
        <v/>
      </c>
      <c r="K34" s="17" t="str">
        <f t="shared" si="4"/>
        <v/>
      </c>
      <c r="L34" s="11" t="str">
        <f t="shared" si="13"/>
        <v/>
      </c>
      <c r="M34" s="11" t="str">
        <f t="shared" si="1"/>
        <v/>
      </c>
    </row>
    <row r="35" spans="4:13" x14ac:dyDescent="0.25">
      <c r="D35" s="23" t="str">
        <f t="shared" ref="D35:D36" si="14">IF(F35&gt;0,$E$3,"")</f>
        <v/>
      </c>
      <c r="E35" s="25">
        <v>24</v>
      </c>
      <c r="F35" s="7"/>
      <c r="G35" s="8"/>
      <c r="H35" s="11" t="str">
        <f t="shared" si="11"/>
        <v/>
      </c>
      <c r="I35" s="21" t="str">
        <f t="shared" si="6"/>
        <v/>
      </c>
      <c r="J35" s="16" t="str">
        <f t="shared" si="12"/>
        <v/>
      </c>
      <c r="K35" s="17" t="str">
        <f t="shared" si="4"/>
        <v/>
      </c>
      <c r="L35" s="11" t="str">
        <f t="shared" si="13"/>
        <v/>
      </c>
      <c r="M35" s="11" t="str">
        <f t="shared" si="1"/>
        <v/>
      </c>
    </row>
    <row r="36" spans="4:13" x14ac:dyDescent="0.25">
      <c r="D36" s="23" t="str">
        <f t="shared" si="14"/>
        <v/>
      </c>
      <c r="E36" s="26">
        <v>25</v>
      </c>
      <c r="F36" s="7"/>
      <c r="G36" s="8"/>
      <c r="H36" s="11" t="str">
        <f t="shared" si="11"/>
        <v/>
      </c>
      <c r="I36" s="22" t="str">
        <f>IF(G36="","",+F36*G36+I35)</f>
        <v/>
      </c>
      <c r="J36" s="18" t="str">
        <f t="shared" si="12"/>
        <v/>
      </c>
      <c r="K36" s="19" t="str">
        <f t="shared" si="4"/>
        <v/>
      </c>
      <c r="L36" s="11" t="str">
        <f t="shared" si="13"/>
        <v/>
      </c>
      <c r="M36" s="11" t="str">
        <f t="shared" si="1"/>
        <v/>
      </c>
    </row>
    <row r="37" spans="4:13" x14ac:dyDescent="0.25">
      <c r="D37" s="27"/>
      <c r="I37" s="10"/>
    </row>
    <row r="38" spans="4:13" x14ac:dyDescent="0.25">
      <c r="I38" s="10"/>
      <c r="M38" s="30"/>
    </row>
    <row r="41" spans="4:13" x14ac:dyDescent="0.25">
      <c r="I41" s="10"/>
    </row>
  </sheetData>
  <sheetProtection algorithmName="SHA-512" hashValue="D30ESWnDKUABwR13HOGWmO/LioNyQC9qxQkAbeXBGWjy5hFjJoNH5hN3EdGBrf0CLv9b/tWr1AAQ8+XSMOC3yw==" saltValue="PXWxsG7sRuIU3ERm1p22nQ==" spinCount="100000" sheet="1" selectLockedCells="1"/>
  <sortState xmlns:xlrd2="http://schemas.microsoft.com/office/spreadsheetml/2017/richdata2" ref="F12:G31">
    <sortCondition descending="1" ref="G12:G31"/>
  </sortState>
  <mergeCells count="8">
    <mergeCell ref="F10:F11"/>
    <mergeCell ref="E10:E11"/>
    <mergeCell ref="D10:D11"/>
    <mergeCell ref="J10:K10"/>
    <mergeCell ref="L10:M10"/>
    <mergeCell ref="I10:I11"/>
    <mergeCell ref="H10:H11"/>
    <mergeCell ref="G10:G11"/>
  </mergeCells>
  <dataValidations count="3">
    <dataValidation type="whole" allowBlank="1" showErrorMessage="1" errorTitle="Volume" error="Must be between 1 and 500,000" sqref="F12:F36" xr:uid="{00000000-0002-0000-0000-000005000000}">
      <formula1>1</formula1>
      <formula2>500000</formula2>
    </dataValidation>
    <dataValidation type="whole" operator="lessThan" allowBlank="1" showInputMessage="1" showErrorMessage="1" sqref="P20:P30 P15" xr:uid="{00000000-0002-0000-0000-000001000000}">
      <formula1>1000001</formula1>
    </dataValidation>
    <dataValidation type="whole" operator="lessThanOrEqual" allowBlank="1" showInputMessage="1" showErrorMessage="1" errorTitle="Total volume bid" error="Sum of volume must not exceeding 1,200,000_x000a_" sqref="N20:N30 N15" xr:uid="{00000000-0002-0000-0000-000002000000}">
      <formula1>1200000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Iliana Nygaard</cp:lastModifiedBy>
  <dcterms:created xsi:type="dcterms:W3CDTF">2013-03-14T08:10:17Z</dcterms:created>
  <dcterms:modified xsi:type="dcterms:W3CDTF">2023-02-27T11:21:07Z</dcterms:modified>
</cp:coreProperties>
</file>